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mvlgbw-my.sharepoint.com/personal/joerg_baumholzer_dmv-lg-bw_de/Documents/Dokumente/DMV-LG-BW/Meisterehrung/"/>
    </mc:Choice>
  </mc:AlternateContent>
  <xr:revisionPtr revIDLastSave="114" documentId="8_{4731CAC4-D828-4379-ACCD-E13D892BB2C1}" xr6:coauthVersionLast="47" xr6:coauthVersionMax="47" xr10:uidLastSave="{5E7E68EC-1BBE-46B3-A42D-66DD5991343D}"/>
  <workbookProtection workbookAlgorithmName="SHA-512" workbookHashValue="WAwMIlbb5I6qZiKPM+AICdaSrEdc3CDMrTYb1vZy18/XIJel4ZxBcogb9rE2FejEEodMEz9kCKIORstixu1OVw==" workbookSaltValue="7G4rJl/0ZmTyBcN84o4tRQ==" workbookSpinCount="100000" lockStructure="1"/>
  <bookViews>
    <workbookView xWindow="32811" yWindow="-103" windowWidth="33120" windowHeight="18000" xr2:uid="{00000000-000D-0000-FFFF-FFFF00000000}"/>
  </bookViews>
  <sheets>
    <sheet name="1. Teilnehmer" sheetId="1" r:id="rId1"/>
    <sheet name="2. Erfolgsnachweis" sheetId="2" r:id="rId2"/>
    <sheet name="2. Erfolgsnachweis Tourensport" sheetId="4" state="hidden" r:id="rId3"/>
    <sheet name="Listen Auswahl" sheetId="3" state="hidden" r:id="rId4"/>
  </sheets>
  <definedNames>
    <definedName name="_xlnm._FilterDatabase" localSheetId="3" hidden="1">'Listen Auswahl'!$L$1:$L$3</definedName>
    <definedName name="_xlnm.Print_Titles" localSheetId="1">'2. Erfolgsnachweis'!$4:$8</definedName>
    <definedName name="_xlnm.Print_Titles" localSheetId="2">'2. Erfolgsnachweis Tourensport'!$4:$8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" l="1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9" i="4"/>
  <c r="E5" i="4"/>
  <c r="E3" i="4"/>
  <c r="C5" i="4"/>
  <c r="E1" i="2"/>
  <c r="B1" i="2"/>
  <c r="E1" i="4"/>
  <c r="J9" i="4" s="1"/>
  <c r="B1" i="4"/>
  <c r="C4" i="4"/>
  <c r="D3" i="4"/>
  <c r="J10" i="4"/>
  <c r="K10" i="4" s="1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J11" i="4" l="1"/>
  <c r="K11" i="4" s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9" i="4"/>
  <c r="E3" i="2" l="1"/>
  <c r="J7" i="1"/>
  <c r="E5" i="2" s="1"/>
  <c r="C5" i="2"/>
  <c r="L10" i="2" l="1"/>
  <c r="L20" i="2"/>
  <c r="L23" i="2"/>
  <c r="L17" i="2"/>
  <c r="L25" i="2"/>
  <c r="L12" i="2"/>
  <c r="L26" i="2"/>
  <c r="L14" i="2"/>
  <c r="L16" i="2"/>
  <c r="L15" i="2"/>
  <c r="L18" i="2"/>
  <c r="L19" i="2"/>
  <c r="L22" i="2"/>
  <c r="L27" i="2"/>
  <c r="L9" i="2"/>
  <c r="L28" i="2"/>
  <c r="L21" i="2"/>
  <c r="L11" i="2"/>
  <c r="L13" i="2"/>
  <c r="L24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9" i="2"/>
  <c r="L29" i="2" l="1"/>
  <c r="K9" i="4"/>
  <c r="M29" i="4" s="1"/>
  <c r="J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D29" i="1" l="1"/>
  <c r="D3" i="2" l="1"/>
</calcChain>
</file>

<file path=xl/sharedStrings.xml><?xml version="1.0" encoding="utf-8"?>
<sst xmlns="http://schemas.openxmlformats.org/spreadsheetml/2006/main" count="235" uniqueCount="167">
  <si>
    <t>DMV-Mitgliedsnummer:</t>
  </si>
  <si>
    <t>Sportart:</t>
  </si>
  <si>
    <t>Automobil-Rallye</t>
  </si>
  <si>
    <t>Automobil-Slalom</t>
  </si>
  <si>
    <t>Bahnsport</t>
  </si>
  <si>
    <t>MonkeyCross</t>
  </si>
  <si>
    <t>Motocross</t>
  </si>
  <si>
    <t>Motorrad-Trial</t>
  </si>
  <si>
    <t>Superkartslalom</t>
  </si>
  <si>
    <t>Tourensport</t>
  </si>
  <si>
    <t>Teilnehmer</t>
  </si>
  <si>
    <t>Datum</t>
  </si>
  <si>
    <t>Titel der Veranstaltung</t>
  </si>
  <si>
    <t>Punkte</t>
  </si>
  <si>
    <t>Faktor</t>
  </si>
  <si>
    <t>Wertung</t>
  </si>
  <si>
    <t>Ort:</t>
  </si>
  <si>
    <t>Datum:</t>
  </si>
  <si>
    <t>DMV</t>
  </si>
  <si>
    <t>Eine Kopie der Ergebnislisten oder Bestätigung des Veranstalters liegt bei.</t>
  </si>
  <si>
    <t>Geburtsdatum:</t>
  </si>
  <si>
    <t>E-Mail:</t>
  </si>
  <si>
    <t>Auswahl</t>
  </si>
  <si>
    <t>automobilsport@dmv-lg-bw.de</t>
  </si>
  <si>
    <t>bahnsport@dmv-lg-bw.de</t>
  </si>
  <si>
    <t>kartsport@dmv-lg-bw.de</t>
  </si>
  <si>
    <t>motocross@dmv-lg-bw.de</t>
  </si>
  <si>
    <t>motorrad-trial@dmv-lg-bw.de</t>
  </si>
  <si>
    <t>Ortsclubs</t>
  </si>
  <si>
    <t>BMC Hockenheim</t>
  </si>
  <si>
    <t>Hepsisauer MSV</t>
  </si>
  <si>
    <t>Indoor Kart Liga</t>
  </si>
  <si>
    <t>KfV "Kalteneck" Holzgerlingen</t>
  </si>
  <si>
    <t>Klassik Motorsport</t>
  </si>
  <si>
    <t>MCF Ippingen</t>
  </si>
  <si>
    <t>MCH Singen</t>
  </si>
  <si>
    <t>MSC Berghaupten</t>
  </si>
  <si>
    <t>MSC Betra</t>
  </si>
  <si>
    <t>MSC Bräunlingen</t>
  </si>
  <si>
    <t>MSC Emmingen-Liptingen</t>
  </si>
  <si>
    <t>MSC Eutingen</t>
  </si>
  <si>
    <t>MSC Hornberg</t>
  </si>
  <si>
    <t>MSC Kochersteinsfeld</t>
  </si>
  <si>
    <t>MSC Konstanz</t>
  </si>
  <si>
    <t>MSC Liggeringen</t>
  </si>
  <si>
    <t>MSC Peterzell</t>
  </si>
  <si>
    <t>MSC Reicholzheim</t>
  </si>
  <si>
    <t>MSC Schatthausen</t>
  </si>
  <si>
    <t>MSC Westernbach</t>
  </si>
  <si>
    <t>Msf-Linzgau</t>
  </si>
  <si>
    <t>RC Böblingen</t>
  </si>
  <si>
    <t>RKV "Wanderlust" Kirchheim/Teck</t>
  </si>
  <si>
    <t>RMSC Onstmettingen</t>
  </si>
  <si>
    <t>RMV Steinenbronn</t>
  </si>
  <si>
    <t>Scuderia Sapony</t>
  </si>
  <si>
    <t>SG Bietigheim</t>
  </si>
  <si>
    <t>Jahr</t>
  </si>
  <si>
    <t>Starterzahl (Klasse)</t>
  </si>
  <si>
    <t>Verband</t>
  </si>
  <si>
    <t>Ortsclub</t>
  </si>
  <si>
    <t>ADAC</t>
  </si>
  <si>
    <t>AvD</t>
  </si>
  <si>
    <t>ACV</t>
  </si>
  <si>
    <t>ADMV</t>
  </si>
  <si>
    <t>Name, Vorname:</t>
  </si>
  <si>
    <t>(Auswahl)</t>
  </si>
  <si>
    <t>(Format!)</t>
  </si>
  <si>
    <t>Erzielte Wertungspunkte:</t>
  </si>
  <si>
    <t>Klasse/Kategorie:</t>
  </si>
  <si>
    <t>Format beachten! (TT.MM.JJJJ)</t>
  </si>
  <si>
    <t>Meine Erfolge im Jahr:</t>
  </si>
  <si>
    <t>Gesamtwertung:</t>
  </si>
  <si>
    <t>FIM</t>
  </si>
  <si>
    <t>Fahrzeug</t>
  </si>
  <si>
    <t>Automobil</t>
  </si>
  <si>
    <t>Motorrad</t>
  </si>
  <si>
    <t>Veranstalter</t>
  </si>
  <si>
    <t>Beifahrer</t>
  </si>
  <si>
    <t>gewertete Kilometer (inkl. Scheitelpunkte)</t>
  </si>
  <si>
    <t>JA</t>
  </si>
  <si>
    <t>Beifahrer/MSJ</t>
  </si>
  <si>
    <t>Tourensport Ausweis-Nr.:</t>
  </si>
  <si>
    <t>FIA/FIM</t>
  </si>
  <si>
    <t>UMC Ulm</t>
  </si>
  <si>
    <t>SV Sulmetingen</t>
  </si>
  <si>
    <t>Clubsport</t>
  </si>
  <si>
    <t>Clubsport:</t>
  </si>
  <si>
    <t>Nationale und internationale Clubsport Veranstaltung</t>
  </si>
  <si>
    <t>DMSB</t>
  </si>
  <si>
    <t>Nationale DMSB Veranstaltung</t>
  </si>
  <si>
    <t>DMSB:</t>
  </si>
  <si>
    <t>FIA/FIM:</t>
  </si>
  <si>
    <t>Platzierung</t>
  </si>
  <si>
    <t>Historischer Automobilsport</t>
  </si>
  <si>
    <t>DMV Ortsclub:</t>
  </si>
  <si>
    <t>Ortsclub anderer Verband:</t>
  </si>
  <si>
    <t>Verband:</t>
  </si>
  <si>
    <t>DJMV</t>
  </si>
  <si>
    <t>Automobil-Rundstrecke</t>
  </si>
  <si>
    <t>Kart-Rundstrecke</t>
  </si>
  <si>
    <t>Motorrad-Rundstrecke</t>
  </si>
  <si>
    <t>motorradsport@dmv-lg-bw.de</t>
  </si>
  <si>
    <t>Historischer Motorradsport</t>
  </si>
  <si>
    <t>Endurosport</t>
  </si>
  <si>
    <t>Alter im Wettkampfjahr:</t>
  </si>
  <si>
    <t>Teilnehmer:</t>
  </si>
  <si>
    <t>Schwäbischer Automobil Club</t>
  </si>
  <si>
    <t>Automobil_Rallye</t>
  </si>
  <si>
    <t>Automobil_Slalom</t>
  </si>
  <si>
    <t>Historischer_Motorsport</t>
  </si>
  <si>
    <t>Motorrad_Trial</t>
  </si>
  <si>
    <t>Fahrer</t>
  </si>
  <si>
    <t>Schüler A</t>
  </si>
  <si>
    <t>Klasse 0</t>
  </si>
  <si>
    <t>Klasse 1</t>
  </si>
  <si>
    <t>Klasse 1 (12-13 Jahre)</t>
  </si>
  <si>
    <t>Schüler B</t>
  </si>
  <si>
    <t>Junior (bis 23 Jahre)</t>
  </si>
  <si>
    <t>Klasse 2/3</t>
  </si>
  <si>
    <t>Klasse 2 (14-15 Jahre)</t>
  </si>
  <si>
    <t>Junior Fahrer</t>
  </si>
  <si>
    <t>Schüler C</t>
  </si>
  <si>
    <t>Jugend (bis 15 Jahre)</t>
  </si>
  <si>
    <t>Klasse 2</t>
  </si>
  <si>
    <t>Klasse 4/7</t>
  </si>
  <si>
    <t>Klasse 3 (16-18 Jahre)</t>
  </si>
  <si>
    <t>Junior Beifahrer</t>
  </si>
  <si>
    <t>Solo</t>
  </si>
  <si>
    <t>Klasse 3</t>
  </si>
  <si>
    <t>Klasse 5/8</t>
  </si>
  <si>
    <t>Klasse 4 (19-23 Jahre)</t>
  </si>
  <si>
    <t>Gespanne</t>
  </si>
  <si>
    <t>Klasse 4</t>
  </si>
  <si>
    <t>Klasse 6/9</t>
  </si>
  <si>
    <t>Speedway</t>
  </si>
  <si>
    <t>Ladies</t>
  </si>
  <si>
    <t>Klasse 2/3 Jugend</t>
  </si>
  <si>
    <t>Speedway Junior</t>
  </si>
  <si>
    <t>Senioren</t>
  </si>
  <si>
    <t>Klasse 4 Jugend</t>
  </si>
  <si>
    <t>Klasse 5 Jugend</t>
  </si>
  <si>
    <t>Klasse 6 Jugend</t>
  </si>
  <si>
    <t>Fachreferent</t>
  </si>
  <si>
    <t>Klaus G. Schwarzer</t>
  </si>
  <si>
    <t>Reiner Armbruster</t>
  </si>
  <si>
    <t>Rainer Schmid</t>
  </si>
  <si>
    <t>Automobil_Rundstrecke</t>
  </si>
  <si>
    <t>Kart_Rundstrecke</t>
  </si>
  <si>
    <t>Motorrad_Rundstrecke</t>
  </si>
  <si>
    <t>Open</t>
  </si>
  <si>
    <t>Drag_Racing</t>
  </si>
  <si>
    <t>(sonst gibt es keine Einladung zur Meisterehrung)</t>
  </si>
  <si>
    <t>Mitglieds-Nr.:</t>
  </si>
  <si>
    <t>Internationale FIA/FIM Veranstaltung</t>
  </si>
  <si>
    <t>Nationale u. internationale Clubsport Veranstaltung</t>
  </si>
  <si>
    <t xml:space="preserve">Mit der Abgabe des „Nachweises der Erfolge“ wird die Zustimmung erteilt, dass von mir Name, Vorname, Ortsclub sowie Bilder der Meisterehrung auf dem Internetauftritt der DMV Landesgruppe Baden-Württemberg, des Deutschen Motorsport Verbandes (DMV) und in der Verbandszeitung des DMV veröffentlicht werden dürfen.
</t>
  </si>
  <si>
    <t>Jugend</t>
  </si>
  <si>
    <t>Junioren</t>
  </si>
  <si>
    <t>Stockcar</t>
  </si>
  <si>
    <t>Unverstärkte Klasse</t>
  </si>
  <si>
    <t>Verstärkte Klasse</t>
  </si>
  <si>
    <t>Ayk Schrof</t>
  </si>
  <si>
    <t>Marcel Comos</t>
  </si>
  <si>
    <t>Bernd Ruetz</t>
  </si>
  <si>
    <t>Drag Racing</t>
  </si>
  <si>
    <t>dragster@dmv-lg-bw.de</t>
  </si>
  <si>
    <t>Monika Zorn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</si>
</sst>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/>
    <xf numFmtId="14" fontId="0" fillId="0" borderId="7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1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6" fillId="0" borderId="0" xfId="1"/>
    <xf numFmtId="2" fontId="0" fillId="0" borderId="0" xfId="0" applyNumberFormat="1"/>
    <xf numFmtId="2" fontId="1" fillId="0" borderId="0" xfId="0" applyNumberFormat="1" applyFont="1"/>
    <xf numFmtId="49" fontId="0" fillId="0" borderId="0" xfId="0" applyNumberFormat="1"/>
    <xf numFmtId="0" fontId="5" fillId="0" borderId="0" xfId="0" applyFont="1"/>
    <xf numFmtId="0" fontId="10" fillId="0" borderId="0" xfId="0" applyFont="1"/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6" fillId="0" borderId="0" xfId="1" applyAlignment="1">
      <alignment horizontal="left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2" borderId="2" xfId="0" quotePrefix="1" applyNumberFormat="1" applyFill="1" applyBorder="1" applyAlignment="1">
      <alignment horizontal="right"/>
    </xf>
    <xf numFmtId="2" fontId="0" fillId="2" borderId="15" xfId="0" quotePrefix="1" applyNumberFormat="1" applyFill="1" applyBorder="1" applyAlignment="1">
      <alignment horizontal="right"/>
    </xf>
    <xf numFmtId="2" fontId="0" fillId="2" borderId="10" xfId="0" quotePrefix="1" applyNumberFormat="1" applyFill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2" fontId="11" fillId="2" borderId="23" xfId="0" applyNumberFormat="1" applyFont="1" applyFill="1" applyBorder="1"/>
    <xf numFmtId="2" fontId="0" fillId="0" borderId="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64" fontId="0" fillId="0" borderId="15" xfId="0" quotePrefix="1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164" fontId="0" fillId="0" borderId="10" xfId="0" quotePrefix="1" applyNumberFormat="1" applyBorder="1" applyAlignment="1">
      <alignment horizontal="center"/>
    </xf>
    <xf numFmtId="2" fontId="0" fillId="0" borderId="0" xfId="0" quotePrefix="1" applyNumberFormat="1" applyAlignment="1">
      <alignment horizontal="left"/>
    </xf>
    <xf numFmtId="0" fontId="0" fillId="0" borderId="12" xfId="0" applyBorder="1" applyAlignment="1">
      <alignment horizontal="center"/>
    </xf>
    <xf numFmtId="1" fontId="0" fillId="0" borderId="22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2" fontId="0" fillId="0" borderId="15" xfId="0" quotePrefix="1" applyNumberFormat="1" applyBorder="1" applyAlignment="1">
      <alignment horizontal="center"/>
    </xf>
    <xf numFmtId="2" fontId="0" fillId="0" borderId="10" xfId="0" quotePrefix="1" applyNumberFormat="1" applyBorder="1" applyAlignment="1">
      <alignment horizontal="center"/>
    </xf>
    <xf numFmtId="2" fontId="0" fillId="0" borderId="2" xfId="0" quotePrefix="1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1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right"/>
    </xf>
    <xf numFmtId="0" fontId="1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0" fillId="3" borderId="20" xfId="0" applyFill="1" applyBorder="1"/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/>
    <xf numFmtId="0" fontId="4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0" fillId="3" borderId="11" xfId="0" applyFill="1" applyBorder="1"/>
    <xf numFmtId="0" fontId="0" fillId="3" borderId="10" xfId="0" applyFill="1" applyBorder="1"/>
    <xf numFmtId="0" fontId="13" fillId="0" borderId="1" xfId="1" applyNumberFormat="1" applyFont="1" applyBorder="1" applyAlignment="1" applyProtection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5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0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0" fillId="3" borderId="19" xfId="0" applyFill="1" applyBorder="1"/>
    <xf numFmtId="0" fontId="8" fillId="3" borderId="3" xfId="0" applyFont="1" applyFill="1" applyBorder="1" applyAlignment="1">
      <alignment horizontal="center" wrapText="1"/>
    </xf>
    <xf numFmtId="2" fontId="11" fillId="0" borderId="0" xfId="0" applyNumberFormat="1" applyFont="1"/>
    <xf numFmtId="14" fontId="1" fillId="0" borderId="0" xfId="0" applyNumberFormat="1" applyFont="1"/>
    <xf numFmtId="0" fontId="0" fillId="0" borderId="1" xfId="0" applyBorder="1" applyAlignment="1" applyProtection="1">
      <alignment horizontal="center"/>
      <protection locked="0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1" fontId="19" fillId="4" borderId="0" xfId="0" applyNumberFormat="1" applyFont="1" applyFill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locked="0"/>
    </xf>
    <xf numFmtId="1" fontId="3" fillId="0" borderId="27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6" fillId="0" borderId="1" xfId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2" fontId="10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17" fillId="0" borderId="12" xfId="0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22" fillId="0" borderId="1" xfId="0" applyFont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9" fillId="0" borderId="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16">
    <dxf>
      <font>
        <color theme="0" tint="-0.14996795556505021"/>
      </font>
    </dxf>
    <dxf>
      <font>
        <b/>
        <i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6795556505021"/>
      </font>
    </dxf>
    <dxf>
      <font>
        <b/>
        <i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  <fill>
        <patternFill>
          <bgColor theme="0" tint="-0.14996795556505021"/>
        </patternFill>
      </fill>
    </dxf>
    <dxf>
      <font>
        <color auto="1"/>
      </font>
      <fill>
        <patternFill patternType="lightGray">
          <f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2" formatCode="0.00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79A2868-194C-425D-9F80-EBC71F6AC3DA}" name="Automobil_Rallye" displayName="Automobil_Rallye" ref="B1:B5" totalsRowShown="0">
  <autoFilter ref="B1:B5" xr:uid="{237C56E5-B1F9-483B-90C9-53FA045B3B66}"/>
  <tableColumns count="1">
    <tableColumn id="1" xr3:uid="{D5D38643-E962-4E2A-8B8B-8E1F7388F095}" name="Automobil_Rally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4C0BCB3-6C7F-4EE7-861E-94C284C1DFE6}" name="Motocross" displayName="Motocross" ref="K1:K8" totalsRowShown="0">
  <autoFilter ref="K1:K8" xr:uid="{3C8B46F1-6815-442E-9DC9-1959433F4611}"/>
  <tableColumns count="1">
    <tableColumn id="1" xr3:uid="{5CEA96F7-C64C-4C8D-A0FE-1D2ED646CF45}" name="Motocros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46F5D01-48BA-475C-84D5-248E9989002A}" name="Motorrad_Rundstrecke" displayName="Motorrad_Rundstrecke" ref="L1:L3" totalsRowShown="0">
  <autoFilter ref="L1:L3" xr:uid="{E89E12F2-A28F-4112-924B-0A3CBBA4A77C}"/>
  <tableColumns count="1">
    <tableColumn id="1" xr3:uid="{3D5ED1CC-F700-4807-B231-3A83DB251D5F}" name="Motorrad_Rundstreck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BDE15D6-E2BB-4437-90B1-4810DE357834}" name="Motorrad_Trial" displayName="Motorrad_Trial" ref="M1:M10" totalsRowShown="0">
  <autoFilter ref="M1:M10" xr:uid="{C508829E-B26F-4662-97C2-D0E7A18F983B}"/>
  <tableColumns count="1">
    <tableColumn id="1" xr3:uid="{68FBA574-4013-4C45-B2CE-DB861C74E477}" name="Motorrad_Trial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5C37A64-EA78-4BCA-9811-072F4D83D216}" name="Superkartslalom" displayName="Superkartslalom" ref="O1:O5" totalsRowShown="0">
  <autoFilter ref="O1:O5" xr:uid="{FA68B713-68D2-48A1-8A69-A191C19D0EEA}"/>
  <tableColumns count="1">
    <tableColumn id="1" xr3:uid="{4BB6AE1C-C39D-46A1-8DEA-48B5185DAC11}" name="Superkartslalom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F0275D43-30CB-4B23-916C-409634A59A99}" name="Stockcar" displayName="Stockcar" ref="N1:N3" totalsRowShown="0">
  <autoFilter ref="N1:N3" xr:uid="{1445D4B0-3822-403F-9249-A8E2C2CA837E}"/>
  <tableColumns count="1">
    <tableColumn id="1" xr3:uid="{CBB3BB16-25B2-4D2C-B8E5-E8131B7FA331}" name="Stockcar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7640F43-E1B6-4F62-A761-3C3A34BB7255}" name="Auswahl" displayName="Auswahl" ref="A1:A2" totalsRowShown="0" headerRowDxfId="14">
  <autoFilter ref="A1:A2" xr:uid="{90856D87-6C70-46E3-99DA-D189BDDDB779}"/>
  <tableColumns count="1">
    <tableColumn id="1" xr3:uid="{7BB21361-2824-4B21-B348-A6DDB53680E6}" name="Auswah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0A8A454-2DEB-4AAD-8A02-4CACEBF20298}" name="Automobil_Rundstrecke" displayName="Automobil_Rundstrecke" ref="C1:C3" totalsRowShown="0">
  <autoFilter ref="C1:C3" xr:uid="{D193ADA8-8106-4E5F-8DFB-E3B7C53B65CE}"/>
  <tableColumns count="1">
    <tableColumn id="1" xr3:uid="{3C0C7564-3920-4CB8-85A5-F60CF2887A95}" name="Automobil_Rundstreck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7991E94-C7C0-460E-B4E0-242B9F9FCBAC}" name="Automobil_Slalom" displayName="Automobil_Slalom" ref="D1:D3" totalsRowShown="0">
  <autoFilter ref="D1:D3" xr:uid="{62264204-EB60-461C-BFA5-AAC2B4A1F44A}"/>
  <tableColumns count="1">
    <tableColumn id="1" xr3:uid="{B23D2B04-1EAE-4018-A520-465E80E219EB}" name="Automobil_Slalom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AA9E588-C10E-4EF2-9BBD-5CCAEB716541}" name="Bahnsport" displayName="Bahnsport" ref="E1:E8" totalsRowShown="0">
  <autoFilter ref="E1:E8" xr:uid="{F4C6351A-519A-4C65-A618-3B85255EA714}"/>
  <tableColumns count="1">
    <tableColumn id="1" xr3:uid="{BC3DB49A-6817-45E6-B325-452FAE1A77D1}" name="Bahnspor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57AAD22-3550-4146-97F8-3CFFCA62D90F}" name="Drag_Racing" displayName="Drag_Racing" ref="F1:F3" totalsRowShown="0">
  <autoFilter ref="F1:F3" xr:uid="{EC231568-CB1F-4EB2-89BB-918AECE63AA8}"/>
  <tableColumns count="1">
    <tableColumn id="1" xr3:uid="{4E2BC29B-4F6F-4BDD-8BFC-30AAA2F0A6A9}" name="Drag_Raci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BFF2DA4-DCFC-44AB-8B1C-CFBE046893A1}" name="Endurosport" displayName="Endurosport" ref="G1:G4" totalsRowShown="0" headerRowDxfId="15">
  <autoFilter ref="G1:G4" xr:uid="{F767C9E8-E7F9-4A44-863A-A762CDE3E8D5}"/>
  <tableColumns count="1">
    <tableColumn id="1" xr3:uid="{79011A09-B6E8-4E7D-9899-26DCC915B1CF}" name="Endurospor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4AF7E1B-9B9C-4D70-B84C-7A426B62ED61}" name="Historischer_Motorsport" displayName="Historischer_Motorsport" ref="H1:H3" totalsRowShown="0">
  <autoFilter ref="H1:H3" xr:uid="{64FAFFCB-8842-4CC1-9CE9-313CCCA9F98E}"/>
  <tableColumns count="1">
    <tableColumn id="1" xr3:uid="{2A842FFD-2F7D-42C1-B43E-FF62E9F0F377}" name="Historischer_Motorspor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151170B1-B58C-418F-8F8B-640BE3E8FB25}" name="Kart_Rundstrecke" displayName="Kart_Rundstrecke" ref="I1:I4" totalsRowShown="0">
  <autoFilter ref="I1:I4" xr:uid="{67CAB845-3F90-4F49-9638-68B800AA9CC5}"/>
  <tableColumns count="1">
    <tableColumn id="1" xr3:uid="{251C5684-F2EB-434F-86CF-5A961E880851}" name="Kart_Rundstreck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9D6DEAD-07A8-48B8-9842-B38FB7B871A7}" name="MonkeyCross" displayName="MonkeyCross" ref="J1:J7" totalsRowShown="0">
  <autoFilter ref="J1:J7" xr:uid="{95390CEB-48BF-4FBF-BA8B-63E0F16F3E59}"/>
  <tableColumns count="1">
    <tableColumn id="1" xr3:uid="{D982CBB0-8258-4B54-9793-9A502E1C35C8}" name="MonkeyCros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30"/>
  <sheetViews>
    <sheetView tabSelected="1" view="pageLayout" zoomScaleNormal="100" workbookViewId="0">
      <selection activeCell="D9" sqref="D9:K9"/>
    </sheetView>
  </sheetViews>
  <sheetFormatPr baseColWidth="10" defaultColWidth="11.41796875" defaultRowHeight="14.4" x14ac:dyDescent="0.55000000000000004"/>
  <cols>
    <col min="1" max="18" width="7.41796875" customWidth="1"/>
  </cols>
  <sheetData>
    <row r="1" spans="1:18" ht="18.600000000000001" thickBot="1" x14ac:dyDescent="0.75">
      <c r="D1" s="113" t="s">
        <v>70</v>
      </c>
      <c r="E1" s="113"/>
      <c r="F1" s="113"/>
      <c r="G1" s="113"/>
      <c r="H1" s="3"/>
      <c r="I1" s="116" t="s">
        <v>22</v>
      </c>
      <c r="J1" s="117"/>
    </row>
    <row r="2" spans="1:18" x14ac:dyDescent="0.55000000000000004">
      <c r="A2" s="110" t="s">
        <v>155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x14ac:dyDescent="0.55000000000000004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x14ac:dyDescent="0.55000000000000004">
      <c r="A4" s="111" t="s">
        <v>10</v>
      </c>
      <c r="B4" s="111"/>
      <c r="C4" s="1"/>
      <c r="D4" s="1"/>
      <c r="E4" s="1"/>
      <c r="F4" s="1"/>
      <c r="N4" s="2"/>
    </row>
    <row r="5" spans="1:18" x14ac:dyDescent="0.55000000000000004">
      <c r="A5" s="1" t="s">
        <v>64</v>
      </c>
      <c r="B5" s="1"/>
      <c r="C5" s="112"/>
      <c r="D5" s="112"/>
      <c r="E5" s="112"/>
      <c r="F5" s="112"/>
      <c r="G5" s="22"/>
      <c r="I5" s="22"/>
      <c r="J5" s="22"/>
      <c r="K5" s="22"/>
      <c r="L5" s="22"/>
      <c r="M5" s="111" t="s">
        <v>1</v>
      </c>
      <c r="N5" s="111"/>
    </row>
    <row r="6" spans="1:18" x14ac:dyDescent="0.55000000000000004">
      <c r="N6" s="1" t="s">
        <v>2</v>
      </c>
      <c r="O6" s="1"/>
      <c r="P6" s="1"/>
      <c r="Q6" s="23"/>
    </row>
    <row r="7" spans="1:18" x14ac:dyDescent="0.55000000000000004">
      <c r="A7" t="s">
        <v>20</v>
      </c>
      <c r="C7" s="108"/>
      <c r="D7" s="121"/>
      <c r="E7" s="121"/>
      <c r="F7" s="120" t="s">
        <v>69</v>
      </c>
      <c r="G7" s="120"/>
      <c r="H7" s="120"/>
      <c r="J7" s="115">
        <f>D7</f>
        <v>0</v>
      </c>
      <c r="K7" s="115"/>
      <c r="N7" t="s">
        <v>98</v>
      </c>
      <c r="Q7" s="23"/>
      <c r="R7" s="24"/>
    </row>
    <row r="8" spans="1:18" x14ac:dyDescent="0.55000000000000004">
      <c r="N8" t="s">
        <v>3</v>
      </c>
      <c r="Q8" s="24"/>
    </row>
    <row r="9" spans="1:18" x14ac:dyDescent="0.55000000000000004">
      <c r="A9" t="s">
        <v>21</v>
      </c>
      <c r="C9" s="18"/>
      <c r="D9" s="119"/>
      <c r="E9" s="114"/>
      <c r="F9" s="114"/>
      <c r="G9" s="114"/>
      <c r="H9" s="114"/>
      <c r="I9" s="114"/>
      <c r="J9" s="114"/>
      <c r="K9" s="114"/>
      <c r="L9" s="75"/>
      <c r="N9" t="s">
        <v>93</v>
      </c>
      <c r="R9" s="24"/>
    </row>
    <row r="10" spans="1:18" x14ac:dyDescent="0.55000000000000004">
      <c r="D10" s="36" t="s">
        <v>151</v>
      </c>
      <c r="N10" t="s">
        <v>99</v>
      </c>
    </row>
    <row r="11" spans="1:18" x14ac:dyDescent="0.55000000000000004">
      <c r="N11" t="s">
        <v>158</v>
      </c>
      <c r="Q11" s="37"/>
      <c r="R11" s="24"/>
    </row>
    <row r="12" spans="1:18" x14ac:dyDescent="0.55000000000000004">
      <c r="N12" s="37" t="s">
        <v>23</v>
      </c>
      <c r="O12" s="37"/>
      <c r="P12" s="37"/>
      <c r="Q12" s="37"/>
    </row>
    <row r="13" spans="1:18" x14ac:dyDescent="0.55000000000000004">
      <c r="N13" s="1" t="s">
        <v>4</v>
      </c>
      <c r="O13" s="1"/>
      <c r="P13" s="1"/>
      <c r="Q13" s="23"/>
      <c r="R13" s="24"/>
    </row>
    <row r="14" spans="1:18" x14ac:dyDescent="0.55000000000000004">
      <c r="A14" s="111" t="s">
        <v>94</v>
      </c>
      <c r="B14" s="111"/>
      <c r="C14" s="1"/>
      <c r="D14" s="114" t="s">
        <v>22</v>
      </c>
      <c r="E14" s="114"/>
      <c r="F14" s="114"/>
      <c r="G14" s="114"/>
      <c r="H14" s="18"/>
      <c r="N14" s="37" t="s">
        <v>24</v>
      </c>
      <c r="Q14" s="37"/>
    </row>
    <row r="15" spans="1:18" x14ac:dyDescent="0.55000000000000004">
      <c r="A15" s="1"/>
      <c r="B15" s="1"/>
      <c r="C15" s="1"/>
      <c r="D15" s="75"/>
      <c r="E15" s="75"/>
      <c r="F15" s="75"/>
      <c r="G15" s="75"/>
      <c r="H15" s="18"/>
      <c r="N15" t="s">
        <v>164</v>
      </c>
    </row>
    <row r="16" spans="1:18" x14ac:dyDescent="0.55000000000000004">
      <c r="A16" s="1" t="s">
        <v>95</v>
      </c>
      <c r="B16" s="1"/>
      <c r="C16" s="1"/>
      <c r="D16" s="114"/>
      <c r="E16" s="114"/>
      <c r="F16" s="114"/>
      <c r="G16" s="114"/>
      <c r="H16" s="122" t="s">
        <v>96</v>
      </c>
      <c r="I16" s="122"/>
      <c r="J16" s="109" t="s">
        <v>22</v>
      </c>
      <c r="K16" s="109"/>
      <c r="N16" s="24" t="s">
        <v>165</v>
      </c>
      <c r="O16" s="1"/>
      <c r="Q16" s="23"/>
    </row>
    <row r="17" spans="1:18" x14ac:dyDescent="0.55000000000000004">
      <c r="A17" s="1"/>
      <c r="B17" s="1"/>
      <c r="C17" s="1"/>
      <c r="D17" s="1"/>
      <c r="E17" s="1"/>
      <c r="F17" s="1"/>
      <c r="I17" s="35"/>
      <c r="J17" s="35"/>
      <c r="K17" s="35"/>
      <c r="L17" s="35"/>
      <c r="N17" s="1" t="s">
        <v>5</v>
      </c>
      <c r="O17" s="1"/>
    </row>
    <row r="18" spans="1:18" x14ac:dyDescent="0.55000000000000004">
      <c r="A18" s="111" t="s">
        <v>0</v>
      </c>
      <c r="B18" s="111"/>
      <c r="C18" s="111"/>
      <c r="D18" s="118"/>
      <c r="E18" s="118"/>
      <c r="F18" s="118"/>
      <c r="I18" s="35"/>
      <c r="J18" s="35"/>
      <c r="K18" s="35"/>
      <c r="L18" s="35"/>
      <c r="M18" s="22"/>
      <c r="N18" s="1" t="s">
        <v>6</v>
      </c>
      <c r="O18" s="37"/>
      <c r="P18" s="37"/>
      <c r="Q18" s="37"/>
      <c r="R18" s="24"/>
    </row>
    <row r="19" spans="1:18" x14ac:dyDescent="0.55000000000000004">
      <c r="A19" s="1"/>
      <c r="B19" s="1"/>
      <c r="C19" s="1"/>
      <c r="D19" s="1"/>
      <c r="E19" s="1"/>
      <c r="F19" s="1"/>
      <c r="N19" s="37" t="s">
        <v>26</v>
      </c>
      <c r="O19" s="1"/>
      <c r="P19" s="1"/>
      <c r="Q19" s="1"/>
    </row>
    <row r="20" spans="1:18" x14ac:dyDescent="0.55000000000000004">
      <c r="A20" s="1"/>
      <c r="B20" s="1"/>
      <c r="C20" s="1"/>
      <c r="D20" s="75"/>
      <c r="E20" s="75"/>
      <c r="F20" s="75"/>
      <c r="N20" s="1" t="s">
        <v>103</v>
      </c>
      <c r="O20" s="1"/>
      <c r="P20" s="1"/>
      <c r="Q20" s="1"/>
      <c r="R20" s="24"/>
    </row>
    <row r="21" spans="1:18" x14ac:dyDescent="0.55000000000000004">
      <c r="A21" s="1"/>
      <c r="B21" s="1"/>
      <c r="C21" s="1"/>
      <c r="D21" s="1"/>
      <c r="E21" s="1"/>
      <c r="F21" s="1"/>
      <c r="N21" s="1" t="s">
        <v>102</v>
      </c>
      <c r="O21" s="1"/>
      <c r="P21" s="1"/>
      <c r="Q21" s="37"/>
    </row>
    <row r="22" spans="1:18" x14ac:dyDescent="0.55000000000000004">
      <c r="A22" s="1"/>
      <c r="B22" s="1"/>
      <c r="C22" s="1"/>
      <c r="D22" s="18"/>
      <c r="E22" s="18"/>
      <c r="F22" s="18"/>
      <c r="N22" s="1" t="s">
        <v>100</v>
      </c>
      <c r="O22" s="1"/>
      <c r="P22" s="1"/>
      <c r="Q22" s="37"/>
      <c r="R22" s="24"/>
    </row>
    <row r="23" spans="1:18" ht="18.3" x14ac:dyDescent="0.7">
      <c r="A23" s="111" t="s">
        <v>1</v>
      </c>
      <c r="B23" s="111"/>
      <c r="C23" s="1"/>
      <c r="D23" s="123" t="s">
        <v>22</v>
      </c>
      <c r="E23" s="123"/>
      <c r="F23" s="123"/>
      <c r="G23" s="123"/>
      <c r="H23" s="123"/>
      <c r="N23" s="37" t="s">
        <v>101</v>
      </c>
      <c r="O23" s="37"/>
      <c r="P23" s="37"/>
      <c r="Q23" s="37"/>
    </row>
    <row r="24" spans="1:18" x14ac:dyDescent="0.55000000000000004">
      <c r="A24" s="1"/>
      <c r="B24" s="1"/>
      <c r="C24" s="1"/>
      <c r="D24" s="18"/>
      <c r="E24" s="18"/>
      <c r="F24" s="18"/>
      <c r="N24" s="1" t="s">
        <v>7</v>
      </c>
      <c r="O24" s="1"/>
      <c r="P24" s="1"/>
      <c r="R24" s="24"/>
    </row>
    <row r="25" spans="1:18" ht="18.3" x14ac:dyDescent="0.7">
      <c r="A25" s="111" t="s">
        <v>68</v>
      </c>
      <c r="B25" s="111"/>
      <c r="C25" s="111"/>
      <c r="D25" s="123" t="s">
        <v>22</v>
      </c>
      <c r="E25" s="123"/>
      <c r="F25" s="123"/>
      <c r="G25" s="123"/>
      <c r="N25" s="37" t="s">
        <v>27</v>
      </c>
      <c r="O25" s="37"/>
      <c r="P25" s="37"/>
      <c r="Q25" s="37"/>
    </row>
    <row r="26" spans="1:18" x14ac:dyDescent="0.55000000000000004">
      <c r="A26" s="1"/>
      <c r="C26" s="36"/>
      <c r="D26" s="36"/>
      <c r="E26" s="36"/>
      <c r="F26" s="36"/>
      <c r="G26" s="36"/>
      <c r="H26" s="36"/>
      <c r="I26" s="36"/>
      <c r="N26" s="1" t="s">
        <v>8</v>
      </c>
      <c r="O26" s="1"/>
      <c r="P26" s="1"/>
      <c r="Q26" s="23"/>
    </row>
    <row r="27" spans="1:18" x14ac:dyDescent="0.55000000000000004">
      <c r="N27" s="37" t="s">
        <v>25</v>
      </c>
      <c r="O27" s="37"/>
      <c r="P27" s="37"/>
      <c r="Q27" s="37"/>
    </row>
    <row r="28" spans="1:18" ht="15" customHeight="1" x14ac:dyDescent="0.55000000000000004">
      <c r="I28" s="28"/>
      <c r="Q28" s="37"/>
    </row>
    <row r="29" spans="1:18" ht="15" customHeight="1" x14ac:dyDescent="1.1000000000000001">
      <c r="D29" s="124" t="str">
        <f ca="1">IF('2. Erfolgsnachweis'!L29=0,"",'2. Erfolgsnachweis'!L29)</f>
        <v/>
      </c>
      <c r="E29" s="124"/>
      <c r="F29" s="124"/>
      <c r="P29" s="29"/>
    </row>
    <row r="30" spans="1:18" ht="15" customHeight="1" x14ac:dyDescent="1.1000000000000001">
      <c r="A30" s="111" t="s">
        <v>67</v>
      </c>
      <c r="B30" s="111"/>
      <c r="C30" s="111"/>
      <c r="D30" s="125"/>
      <c r="E30" s="125"/>
      <c r="F30" s="125"/>
      <c r="P30" s="29"/>
    </row>
  </sheetData>
  <sheetProtection algorithmName="SHA-512" hashValue="a2vYfH8LFuWyt1AjLX5XLsv46R0v54r90atRJ7S+qgWuhXwgq/RGbJoRyBO9dbmqEBxhCIS4t/XK9Rq+fCMdkg==" saltValue="vhAG1hOUSEKYB6dBZNLPvw==" spinCount="100000" sheet="1" objects="1" scenarios="1" selectLockedCells="1"/>
  <mergeCells count="23">
    <mergeCell ref="A30:C30"/>
    <mergeCell ref="A23:B23"/>
    <mergeCell ref="D23:H23"/>
    <mergeCell ref="A25:C25"/>
    <mergeCell ref="D25:G25"/>
    <mergeCell ref="D29:F30"/>
    <mergeCell ref="D1:G1"/>
    <mergeCell ref="A18:C18"/>
    <mergeCell ref="D16:G16"/>
    <mergeCell ref="J7:K7"/>
    <mergeCell ref="I1:J1"/>
    <mergeCell ref="D18:F18"/>
    <mergeCell ref="D9:K9"/>
    <mergeCell ref="F7:H7"/>
    <mergeCell ref="D7:E7"/>
    <mergeCell ref="D14:G14"/>
    <mergeCell ref="H16:I16"/>
    <mergeCell ref="J16:K16"/>
    <mergeCell ref="A2:R3"/>
    <mergeCell ref="A4:B4"/>
    <mergeCell ref="A14:B14"/>
    <mergeCell ref="C5:F5"/>
    <mergeCell ref="M5:N5"/>
  </mergeCells>
  <conditionalFormatting sqref="C5 D7 D18">
    <cfRule type="containsBlanks" dxfId="13" priority="5">
      <formula>LEN(TRIM(C5))=0</formula>
    </cfRule>
  </conditionalFormatting>
  <conditionalFormatting sqref="I1 D23 D25">
    <cfRule type="beginsWith" dxfId="12" priority="3" operator="beginsWith" text="Auswahl">
      <formula>LEFT(D1,LEN("Auswahl"))="Auswahl"</formula>
    </cfRule>
  </conditionalFormatting>
  <dataValidations count="1">
    <dataValidation type="list" allowBlank="1" showInputMessage="1" showErrorMessage="1" sqref="D25:G25" xr:uid="{3B645645-52F1-4FF7-94B9-402D00EFC603}">
      <formula1>INDIRECT(D23)</formula1>
    </dataValidation>
  </dataValidations>
  <pageMargins left="0.51181102362204722" right="0.51181102362204722" top="1.3779527559055118" bottom="0.55118110236220474" header="0.31496062992125984" footer="0.31496062992125984"/>
  <pageSetup paperSize="9" orientation="landscape" r:id="rId1"/>
  <headerFooter>
    <oddHeader>&amp;C&amp;"-,Fett"&amp;16DMV Baden-Württemberg Meisterschaft&amp;R&amp;G</oddHeader>
    <oddFooter>&amp;R&amp;8© 2024 DMV Landesgruppe Baden-Württemberg e.V.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'Listen Auswahl'!$S$2:$S$9</xm:f>
          </x14:formula1>
          <xm:sqref>I1:J1</xm:sqref>
        </x14:dataValidation>
        <x14:dataValidation type="list" allowBlank="1" showInputMessage="1" showErrorMessage="1" xr:uid="{5DCE9F17-76DD-4CE2-9B67-A406B8D685E2}">
          <x14:formula1>
            <xm:f>'Listen Auswahl'!$T$2:$T$6</xm:f>
          </x14:formula1>
          <xm:sqref>J16</xm:sqref>
        </x14:dataValidation>
        <x14:dataValidation type="list" allowBlank="1" showInputMessage="1" showErrorMessage="1" xr:uid="{909631C8-984E-49DB-8E48-B9A09A2F9923}">
          <x14:formula1>
            <xm:f>'Listen Auswahl'!$P$2:$P$33</xm:f>
          </x14:formula1>
          <xm:sqref>D14:G14</xm:sqref>
        </x14:dataValidation>
        <x14:dataValidation type="list" allowBlank="1" showInputMessage="1" showErrorMessage="1" xr:uid="{7ED8C815-7217-4264-973B-41A5548AEA45}">
          <x14:formula1>
            <xm:f>'Listen Auswahl'!$A$1:$O$1</xm:f>
          </x14:formula1>
          <xm:sqref>D23:H23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31"/>
  <sheetViews>
    <sheetView view="pageLayout" zoomScaleNormal="100" workbookViewId="0">
      <selection activeCell="B9" sqref="B9"/>
    </sheetView>
  </sheetViews>
  <sheetFormatPr baseColWidth="10" defaultColWidth="11.41796875" defaultRowHeight="14.4" x14ac:dyDescent="0.55000000000000004"/>
  <cols>
    <col min="1" max="1" width="2.83984375" customWidth="1"/>
    <col min="2" max="2" width="10.15625" bestFit="1" customWidth="1"/>
    <col min="3" max="3" width="31.26171875" customWidth="1"/>
    <col min="4" max="4" width="24.26171875" customWidth="1"/>
    <col min="5" max="5" width="12.578125" customWidth="1"/>
    <col min="6" max="8" width="9.41796875" customWidth="1"/>
    <col min="9" max="9" width="11" bestFit="1" customWidth="1"/>
    <col min="10" max="10" width="7.26171875" bestFit="1" customWidth="1"/>
    <col min="11" max="11" width="6.578125" bestFit="1" customWidth="1"/>
    <col min="12" max="12" width="8.68359375" bestFit="1" customWidth="1"/>
    <col min="14" max="14" width="12.68359375" customWidth="1"/>
  </cols>
  <sheetData>
    <row r="1" spans="1:18" ht="18.3" x14ac:dyDescent="0.7">
      <c r="B1" s="131" t="str">
        <f>IF('1. Teilnehmer'!D23="Auswahl","Register Teilnehmer bearbeiten!",IF('1. Teilnehmer'!D23="Tourensport","",'1. Teilnehmer'!D23))</f>
        <v>Register Teilnehmer bearbeiten!</v>
      </c>
      <c r="C1" s="131"/>
      <c r="D1" s="67" t="s">
        <v>68</v>
      </c>
      <c r="E1" s="131" t="str">
        <f>IF('1. Teilnehmer'!D23="Auswahl","",IF('1. Teilnehmer'!D23="Tourensport","",IF('1. Teilnehmer'!D25="Auswahl","Register Teilnehmer bearbeiten!",'1. Teilnehmer'!D25)))</f>
        <v/>
      </c>
      <c r="F1" s="131"/>
      <c r="G1" s="131"/>
      <c r="H1" s="131"/>
    </row>
    <row r="2" spans="1:18" ht="15" customHeight="1" x14ac:dyDescent="0.7">
      <c r="B2" s="129"/>
      <c r="C2" s="129"/>
      <c r="D2" s="67"/>
      <c r="E2" s="68"/>
      <c r="F2" s="69"/>
      <c r="G2" s="69"/>
      <c r="H2" s="71"/>
      <c r="I2" s="71"/>
      <c r="J2" s="71"/>
      <c r="K2" s="71"/>
      <c r="L2" s="71"/>
    </row>
    <row r="3" spans="1:18" ht="18.600000000000001" customHeight="1" x14ac:dyDescent="0.7">
      <c r="A3" s="3"/>
      <c r="B3" s="3"/>
      <c r="D3" s="3" t="str">
        <f>IF('1. Teilnehmer'!D1="","",'1. Teilnehmer'!D1)</f>
        <v>Meine Erfolge im Jahr:</v>
      </c>
      <c r="E3" s="73">
        <f>IF('1. Teilnehmer'!I1="Auswahl",0,'1. Teilnehmer'!I1)</f>
        <v>0</v>
      </c>
      <c r="F3" s="99"/>
      <c r="G3" s="74" t="s">
        <v>91</v>
      </c>
      <c r="H3" s="136" t="s">
        <v>153</v>
      </c>
      <c r="I3" s="136"/>
      <c r="J3" s="136"/>
      <c r="K3" s="136"/>
      <c r="L3" s="136"/>
    </row>
    <row r="4" spans="1:18" ht="15" customHeight="1" x14ac:dyDescent="0.55000000000000004">
      <c r="A4" s="111" t="s">
        <v>152</v>
      </c>
      <c r="B4" s="111"/>
      <c r="C4" s="100" t="str">
        <f>IF('1. Teilnehmer'!D18="","fehlt, keine Wertung",'1. Teilnehmer'!D18)</f>
        <v>fehlt, keine Wertung</v>
      </c>
      <c r="D4" s="76"/>
      <c r="E4" s="76"/>
      <c r="G4" s="74" t="s">
        <v>90</v>
      </c>
      <c r="H4" s="135" t="s">
        <v>89</v>
      </c>
      <c r="I4" s="135"/>
      <c r="J4" s="135"/>
      <c r="K4" s="135"/>
      <c r="L4" s="135"/>
    </row>
    <row r="5" spans="1:18" x14ac:dyDescent="0.55000000000000004">
      <c r="A5" s="111" t="s">
        <v>105</v>
      </c>
      <c r="B5" s="111"/>
      <c r="C5" s="78" t="str">
        <f>IF('1. Teilnehmer'!C5:F5="","",'1. Teilnehmer'!C5:F5)</f>
        <v/>
      </c>
      <c r="D5" s="79" t="s">
        <v>104</v>
      </c>
      <c r="E5" s="101">
        <f ca="1">IF('1. Teilnehmer'!D7="",0,YEAR(TODAY())-YEAR('1. Teilnehmer'!J7))</f>
        <v>0</v>
      </c>
      <c r="F5" s="102"/>
      <c r="G5" s="80" t="s">
        <v>86</v>
      </c>
      <c r="H5" s="134" t="s">
        <v>87</v>
      </c>
      <c r="I5" s="134"/>
      <c r="J5" s="134"/>
      <c r="K5" s="134"/>
      <c r="L5" s="134"/>
    </row>
    <row r="6" spans="1:18" x14ac:dyDescent="0.55000000000000004">
      <c r="A6" s="1"/>
      <c r="B6" s="1"/>
      <c r="C6" s="81"/>
      <c r="D6" s="81"/>
      <c r="E6" s="19"/>
      <c r="F6" s="103"/>
      <c r="G6" s="104"/>
      <c r="H6" s="130"/>
      <c r="I6" s="130"/>
      <c r="J6" s="130"/>
      <c r="K6" s="130"/>
      <c r="L6" s="130"/>
    </row>
    <row r="7" spans="1:18" x14ac:dyDescent="0.55000000000000004">
      <c r="A7" s="105"/>
      <c r="B7" s="84" t="s">
        <v>11</v>
      </c>
      <c r="C7" s="84" t="s">
        <v>59</v>
      </c>
      <c r="D7" s="132" t="s">
        <v>12</v>
      </c>
      <c r="E7" s="133"/>
      <c r="F7" s="137" t="s">
        <v>57</v>
      </c>
      <c r="G7" s="138"/>
      <c r="H7" s="138"/>
      <c r="I7" s="84" t="s">
        <v>92</v>
      </c>
      <c r="J7" s="84" t="s">
        <v>13</v>
      </c>
      <c r="K7" s="84" t="s">
        <v>14</v>
      </c>
      <c r="L7" s="85" t="s">
        <v>15</v>
      </c>
    </row>
    <row r="8" spans="1:18" ht="15" customHeight="1" thickBot="1" x14ac:dyDescent="0.6">
      <c r="A8" s="95"/>
      <c r="B8" s="87" t="s">
        <v>66</v>
      </c>
      <c r="C8" s="88" t="s">
        <v>76</v>
      </c>
      <c r="D8" s="86"/>
      <c r="E8" s="89"/>
      <c r="F8" s="106" t="s">
        <v>82</v>
      </c>
      <c r="G8" s="106" t="s">
        <v>88</v>
      </c>
      <c r="H8" s="92" t="s">
        <v>85</v>
      </c>
      <c r="I8" s="86"/>
      <c r="J8" s="94"/>
      <c r="K8" s="94"/>
      <c r="L8" s="95"/>
    </row>
    <row r="9" spans="1:18" x14ac:dyDescent="0.55000000000000004">
      <c r="A9" s="43">
        <v>1</v>
      </c>
      <c r="B9" s="4">
        <v>43831</v>
      </c>
      <c r="C9" s="11"/>
      <c r="D9" s="140"/>
      <c r="E9" s="141"/>
      <c r="F9" s="5"/>
      <c r="G9" s="5"/>
      <c r="H9" s="38"/>
      <c r="I9" s="5"/>
      <c r="J9" s="47" t="str">
        <f t="shared" ref="J9:J28" si="0">IF(I9="","",ROUND(IF(I9,IMSUB(101,IMDIV(PRODUCT(I9,100),SUM(F9:H9))),0),2))</f>
        <v/>
      </c>
      <c r="K9" s="49" t="str">
        <f t="shared" ref="K9:K28" si="1">IF(I9="","",IF(F9&gt;0,1.5,IF(G9&gt;0,1.3,IF(H9&gt;0,1,""))))</f>
        <v/>
      </c>
      <c r="L9" s="41">
        <f>IF(B$1="Register Teilnehmer bearbeiten!",0,IF(E$1="Register Teilnehmer bearbeiten!",0,IF(E$3=0,0,IF(I9,PRODUCT(K9,IMSUB(101,IMDIV(PRODUCT(I9,100),SUM(F9:H9)))),0))))</f>
        <v>0</v>
      </c>
    </row>
    <row r="10" spans="1:18" x14ac:dyDescent="0.55000000000000004">
      <c r="A10" s="44">
        <v>2</v>
      </c>
      <c r="B10" s="14"/>
      <c r="C10" s="12"/>
      <c r="D10" s="127"/>
      <c r="E10" s="128"/>
      <c r="F10" s="6"/>
      <c r="G10" s="6"/>
      <c r="H10" s="6"/>
      <c r="I10" s="6"/>
      <c r="J10" s="47" t="str">
        <f t="shared" si="0"/>
        <v/>
      </c>
      <c r="K10" s="50" t="str">
        <f t="shared" si="1"/>
        <v/>
      </c>
      <c r="L10" s="40">
        <f t="shared" ref="L10:L28" si="2">IF(B$1="Register Teilnehmer bearbeiten!",0,IF(E$1="Register Teilnehmer bearbeiten!",0,IF(E$3=0,0,IF(I10,PRODUCT(K10,IMSUB(101,IMDIV(PRODUCT(I10,100),SUM(F10:H10)))),0))))</f>
        <v>0</v>
      </c>
    </row>
    <row r="11" spans="1:18" ht="14.7" thickBot="1" x14ac:dyDescent="0.6">
      <c r="A11" s="45">
        <v>3</v>
      </c>
      <c r="B11" s="15"/>
      <c r="C11" s="13"/>
      <c r="D11" s="142"/>
      <c r="E11" s="143"/>
      <c r="F11" s="7"/>
      <c r="G11" s="7"/>
      <c r="H11" s="39"/>
      <c r="I11" s="7"/>
      <c r="J11" s="48" t="str">
        <f t="shared" si="0"/>
        <v/>
      </c>
      <c r="K11" s="51" t="str">
        <f t="shared" si="1"/>
        <v/>
      </c>
      <c r="L11" s="42">
        <f t="shared" si="2"/>
        <v>0</v>
      </c>
      <c r="N11" s="18"/>
      <c r="O11" s="18"/>
      <c r="P11" s="18"/>
    </row>
    <row r="12" spans="1:18" x14ac:dyDescent="0.55000000000000004">
      <c r="A12" s="43">
        <v>4</v>
      </c>
      <c r="B12" s="4"/>
      <c r="C12" s="11"/>
      <c r="D12" s="140"/>
      <c r="E12" s="141"/>
      <c r="F12" s="8"/>
      <c r="G12" s="5"/>
      <c r="H12" s="38"/>
      <c r="I12" s="5"/>
      <c r="J12" s="47" t="str">
        <f t="shared" si="0"/>
        <v/>
      </c>
      <c r="K12" s="49" t="str">
        <f t="shared" si="1"/>
        <v/>
      </c>
      <c r="L12" s="41">
        <f t="shared" si="2"/>
        <v>0</v>
      </c>
    </row>
    <row r="13" spans="1:18" x14ac:dyDescent="0.55000000000000004">
      <c r="A13" s="44">
        <v>5</v>
      </c>
      <c r="B13" s="14"/>
      <c r="C13" s="12"/>
      <c r="D13" s="127"/>
      <c r="E13" s="128"/>
      <c r="F13" s="9"/>
      <c r="G13" s="6"/>
      <c r="H13" s="6"/>
      <c r="I13" s="6"/>
      <c r="J13" s="47" t="str">
        <f t="shared" si="0"/>
        <v/>
      </c>
      <c r="K13" s="50" t="str">
        <f t="shared" si="1"/>
        <v/>
      </c>
      <c r="L13" s="40">
        <f t="shared" si="2"/>
        <v>0</v>
      </c>
    </row>
    <row r="14" spans="1:18" x14ac:dyDescent="0.55000000000000004">
      <c r="A14" s="44">
        <v>6</v>
      </c>
      <c r="B14" s="14"/>
      <c r="C14" s="12"/>
      <c r="D14" s="127"/>
      <c r="E14" s="128"/>
      <c r="F14" s="10"/>
      <c r="G14" s="6"/>
      <c r="H14" s="6"/>
      <c r="I14" s="6"/>
      <c r="J14" s="47" t="str">
        <f t="shared" si="0"/>
        <v/>
      </c>
      <c r="K14" s="50" t="str">
        <f t="shared" si="1"/>
        <v/>
      </c>
      <c r="L14" s="40">
        <f t="shared" si="2"/>
        <v>0</v>
      </c>
      <c r="O14" s="126"/>
      <c r="P14" s="126"/>
      <c r="Q14" s="126"/>
      <c r="R14" s="27"/>
    </row>
    <row r="15" spans="1:18" x14ac:dyDescent="0.55000000000000004">
      <c r="A15" s="44">
        <v>7</v>
      </c>
      <c r="B15" s="14"/>
      <c r="C15" s="12"/>
      <c r="D15" s="127"/>
      <c r="E15" s="128"/>
      <c r="F15" s="10"/>
      <c r="G15" s="6"/>
      <c r="H15" s="6"/>
      <c r="I15" s="6"/>
      <c r="J15" s="47" t="str">
        <f t="shared" si="0"/>
        <v/>
      </c>
      <c r="K15" s="50" t="str">
        <f t="shared" si="1"/>
        <v/>
      </c>
      <c r="L15" s="40">
        <f t="shared" si="2"/>
        <v>0</v>
      </c>
    </row>
    <row r="16" spans="1:18" x14ac:dyDescent="0.55000000000000004">
      <c r="A16" s="44">
        <v>8</v>
      </c>
      <c r="B16" s="14"/>
      <c r="C16" s="12"/>
      <c r="D16" s="127"/>
      <c r="E16" s="128"/>
      <c r="F16" s="10"/>
      <c r="G16" s="6"/>
      <c r="H16" s="6"/>
      <c r="I16" s="6"/>
      <c r="J16" s="47" t="str">
        <f t="shared" si="0"/>
        <v/>
      </c>
      <c r="K16" s="50" t="str">
        <f t="shared" si="1"/>
        <v/>
      </c>
      <c r="L16" s="40">
        <f t="shared" si="2"/>
        <v>0</v>
      </c>
    </row>
    <row r="17" spans="1:12" x14ac:dyDescent="0.55000000000000004">
      <c r="A17" s="44">
        <v>9</v>
      </c>
      <c r="B17" s="14"/>
      <c r="C17" s="12"/>
      <c r="D17" s="127"/>
      <c r="E17" s="128"/>
      <c r="F17" s="10"/>
      <c r="G17" s="6"/>
      <c r="H17" s="6"/>
      <c r="I17" s="6"/>
      <c r="J17" s="47" t="str">
        <f t="shared" si="0"/>
        <v/>
      </c>
      <c r="K17" s="50" t="str">
        <f t="shared" si="1"/>
        <v/>
      </c>
      <c r="L17" s="40">
        <f t="shared" si="2"/>
        <v>0</v>
      </c>
    </row>
    <row r="18" spans="1:12" x14ac:dyDescent="0.55000000000000004">
      <c r="A18" s="44">
        <v>10</v>
      </c>
      <c r="B18" s="14"/>
      <c r="C18" s="12"/>
      <c r="D18" s="127"/>
      <c r="E18" s="128"/>
      <c r="F18" s="10"/>
      <c r="G18" s="6"/>
      <c r="H18" s="6"/>
      <c r="I18" s="6"/>
      <c r="J18" s="47" t="str">
        <f t="shared" si="0"/>
        <v/>
      </c>
      <c r="K18" s="50" t="str">
        <f t="shared" si="1"/>
        <v/>
      </c>
      <c r="L18" s="40">
        <f t="shared" si="2"/>
        <v>0</v>
      </c>
    </row>
    <row r="19" spans="1:12" x14ac:dyDescent="0.55000000000000004">
      <c r="A19" s="44">
        <v>11</v>
      </c>
      <c r="B19" s="14"/>
      <c r="C19" s="12"/>
      <c r="D19" s="127"/>
      <c r="E19" s="128"/>
      <c r="F19" s="10"/>
      <c r="G19" s="6"/>
      <c r="H19" s="6"/>
      <c r="I19" s="6"/>
      <c r="J19" s="47" t="str">
        <f t="shared" si="0"/>
        <v/>
      </c>
      <c r="K19" s="50" t="str">
        <f t="shared" si="1"/>
        <v/>
      </c>
      <c r="L19" s="40">
        <f t="shared" si="2"/>
        <v>0</v>
      </c>
    </row>
    <row r="20" spans="1:12" x14ac:dyDescent="0.55000000000000004">
      <c r="A20" s="44">
        <v>12</v>
      </c>
      <c r="B20" s="14"/>
      <c r="C20" s="12"/>
      <c r="D20" s="127"/>
      <c r="E20" s="128"/>
      <c r="F20" s="10"/>
      <c r="G20" s="6"/>
      <c r="H20" s="6"/>
      <c r="I20" s="6"/>
      <c r="J20" s="47" t="str">
        <f t="shared" si="0"/>
        <v/>
      </c>
      <c r="K20" s="50" t="str">
        <f t="shared" si="1"/>
        <v/>
      </c>
      <c r="L20" s="40">
        <f t="shared" si="2"/>
        <v>0</v>
      </c>
    </row>
    <row r="21" spans="1:12" x14ac:dyDescent="0.55000000000000004">
      <c r="A21" s="44">
        <v>13</v>
      </c>
      <c r="B21" s="14"/>
      <c r="C21" s="12"/>
      <c r="D21" s="127"/>
      <c r="E21" s="128"/>
      <c r="F21" s="10"/>
      <c r="G21" s="6"/>
      <c r="H21" s="6"/>
      <c r="I21" s="6"/>
      <c r="J21" s="47" t="str">
        <f t="shared" si="0"/>
        <v/>
      </c>
      <c r="K21" s="50" t="str">
        <f t="shared" si="1"/>
        <v/>
      </c>
      <c r="L21" s="40">
        <f t="shared" si="2"/>
        <v>0</v>
      </c>
    </row>
    <row r="22" spans="1:12" x14ac:dyDescent="0.55000000000000004">
      <c r="A22" s="44">
        <v>14</v>
      </c>
      <c r="B22" s="14"/>
      <c r="C22" s="12"/>
      <c r="D22" s="145"/>
      <c r="E22" s="128"/>
      <c r="F22" s="10"/>
      <c r="G22" s="6"/>
      <c r="H22" s="6"/>
      <c r="I22" s="6"/>
      <c r="J22" s="47" t="str">
        <f t="shared" si="0"/>
        <v/>
      </c>
      <c r="K22" s="50" t="str">
        <f t="shared" si="1"/>
        <v/>
      </c>
      <c r="L22" s="40">
        <f t="shared" si="2"/>
        <v>0</v>
      </c>
    </row>
    <row r="23" spans="1:12" x14ac:dyDescent="0.55000000000000004">
      <c r="A23" s="44">
        <v>15</v>
      </c>
      <c r="B23" s="14"/>
      <c r="C23" s="12"/>
      <c r="D23" s="127"/>
      <c r="E23" s="128"/>
      <c r="F23" s="10"/>
      <c r="G23" s="6"/>
      <c r="H23" s="6"/>
      <c r="I23" s="6"/>
      <c r="J23" s="47" t="str">
        <f t="shared" si="0"/>
        <v/>
      </c>
      <c r="K23" s="50" t="str">
        <f t="shared" si="1"/>
        <v/>
      </c>
      <c r="L23" s="40">
        <f t="shared" si="2"/>
        <v>0</v>
      </c>
    </row>
    <row r="24" spans="1:12" x14ac:dyDescent="0.55000000000000004">
      <c r="A24" s="44">
        <v>16</v>
      </c>
      <c r="B24" s="14"/>
      <c r="C24" s="12"/>
      <c r="D24" s="127"/>
      <c r="E24" s="128"/>
      <c r="F24" s="10"/>
      <c r="G24" s="6"/>
      <c r="H24" s="6"/>
      <c r="I24" s="6"/>
      <c r="J24" s="47" t="str">
        <f t="shared" si="0"/>
        <v/>
      </c>
      <c r="K24" s="50" t="str">
        <f t="shared" si="1"/>
        <v/>
      </c>
      <c r="L24" s="40">
        <f t="shared" si="2"/>
        <v>0</v>
      </c>
    </row>
    <row r="25" spans="1:12" x14ac:dyDescent="0.55000000000000004">
      <c r="A25" s="44">
        <v>17</v>
      </c>
      <c r="B25" s="14"/>
      <c r="C25" s="12"/>
      <c r="D25" s="127"/>
      <c r="E25" s="128"/>
      <c r="F25" s="10"/>
      <c r="G25" s="6"/>
      <c r="H25" s="6"/>
      <c r="I25" s="6"/>
      <c r="J25" s="47" t="str">
        <f t="shared" si="0"/>
        <v/>
      </c>
      <c r="K25" s="50" t="str">
        <f t="shared" si="1"/>
        <v/>
      </c>
      <c r="L25" s="40">
        <f t="shared" si="2"/>
        <v>0</v>
      </c>
    </row>
    <row r="26" spans="1:12" x14ac:dyDescent="0.55000000000000004">
      <c r="A26" s="44">
        <v>18</v>
      </c>
      <c r="B26" s="14"/>
      <c r="C26" s="12"/>
      <c r="D26" s="127"/>
      <c r="E26" s="128"/>
      <c r="F26" s="10"/>
      <c r="G26" s="6"/>
      <c r="H26" s="6"/>
      <c r="I26" s="6"/>
      <c r="J26" s="47" t="str">
        <f t="shared" si="0"/>
        <v/>
      </c>
      <c r="K26" s="50" t="str">
        <f t="shared" si="1"/>
        <v/>
      </c>
      <c r="L26" s="40">
        <f t="shared" si="2"/>
        <v>0</v>
      </c>
    </row>
    <row r="27" spans="1:12" x14ac:dyDescent="0.55000000000000004">
      <c r="A27" s="44">
        <v>19</v>
      </c>
      <c r="B27" s="14"/>
      <c r="C27" s="12"/>
      <c r="D27" s="127"/>
      <c r="E27" s="128"/>
      <c r="F27" s="10"/>
      <c r="G27" s="6"/>
      <c r="H27" s="6"/>
      <c r="I27" s="6"/>
      <c r="J27" s="47" t="str">
        <f t="shared" si="0"/>
        <v/>
      </c>
      <c r="K27" s="50" t="str">
        <f t="shared" si="1"/>
        <v/>
      </c>
      <c r="L27" s="40">
        <f t="shared" si="2"/>
        <v>0</v>
      </c>
    </row>
    <row r="28" spans="1:12" x14ac:dyDescent="0.55000000000000004">
      <c r="A28" s="44">
        <v>20</v>
      </c>
      <c r="B28" s="14"/>
      <c r="C28" s="12"/>
      <c r="D28" s="127"/>
      <c r="E28" s="128"/>
      <c r="F28" s="10"/>
      <c r="G28" s="6"/>
      <c r="H28" s="6"/>
      <c r="I28" s="6"/>
      <c r="J28" s="47" t="str">
        <f t="shared" si="0"/>
        <v/>
      </c>
      <c r="K28" s="51" t="str">
        <f t="shared" si="1"/>
        <v/>
      </c>
      <c r="L28" s="42">
        <f t="shared" si="2"/>
        <v>0</v>
      </c>
    </row>
    <row r="29" spans="1:12" ht="15" customHeight="1" thickBot="1" x14ac:dyDescent="0.6">
      <c r="B29" s="144" t="s">
        <v>19</v>
      </c>
      <c r="C29" s="144"/>
      <c r="D29" s="144"/>
      <c r="E29" s="144"/>
      <c r="F29" s="25"/>
      <c r="I29" s="139" t="s">
        <v>71</v>
      </c>
      <c r="J29" s="139"/>
      <c r="K29" s="139"/>
      <c r="L29" s="46">
        <f ca="1">IF(C4="keine Wertung",0,IF(E5=0,0,IF(OR(L9=0,L10=0,L11=0),0,LARGE(L9:L28,1)+LARGE(L9:L28,2)+LARGE(L9:L28,3)+LARGE(L9:L28,4)+LARGE(L9:L28,5)+LARGE(L9:L28,6)+LARGE(L9:L28,7)+LARGE(L9:L28,8)+LARGE(L9:L28,9)+LARGE(L9:L28,10))))</f>
        <v>0</v>
      </c>
    </row>
    <row r="30" spans="1:12" ht="15" customHeight="1" thickTop="1" x14ac:dyDescent="0.55000000000000004">
      <c r="B30" s="111"/>
      <c r="C30" s="111"/>
      <c r="D30" s="111"/>
      <c r="E30" s="111"/>
      <c r="F30" s="25"/>
      <c r="I30" s="19"/>
      <c r="J30" s="19"/>
      <c r="K30" s="19"/>
      <c r="L30" s="107"/>
    </row>
    <row r="31" spans="1:12" x14ac:dyDescent="0.55000000000000004">
      <c r="B31" s="19" t="s">
        <v>16</v>
      </c>
      <c r="C31" s="17"/>
      <c r="D31" s="19" t="s">
        <v>17</v>
      </c>
      <c r="E31" s="16"/>
      <c r="G31" s="97"/>
      <c r="H31" s="97"/>
      <c r="I31" s="97"/>
      <c r="J31" s="97"/>
      <c r="K31" s="97"/>
      <c r="L31" s="97"/>
    </row>
  </sheetData>
  <sheetProtection algorithmName="SHA-512" hashValue="6a57AFIHkxstMCcO/clwEXBpGUdWOoytjc1di0E1+gCl1QRRss664FMoptrNjS5M7Q3UmQ/fN48KIImakpcaHA==" saltValue="SqcdCj4/D7koVCtjedJ6vg==" spinCount="100000" sheet="1" objects="1" scenarios="1" selectLockedCells="1"/>
  <mergeCells count="35">
    <mergeCell ref="B30:E30"/>
    <mergeCell ref="D21:E21"/>
    <mergeCell ref="D27:E27"/>
    <mergeCell ref="D22:E22"/>
    <mergeCell ref="D23:E23"/>
    <mergeCell ref="D24:E24"/>
    <mergeCell ref="I29:K29"/>
    <mergeCell ref="D9:E9"/>
    <mergeCell ref="D10:E10"/>
    <mergeCell ref="D11:E11"/>
    <mergeCell ref="D12:E12"/>
    <mergeCell ref="D13:E13"/>
    <mergeCell ref="D14:E14"/>
    <mergeCell ref="D15:E15"/>
    <mergeCell ref="D16:E16"/>
    <mergeCell ref="D28:E28"/>
    <mergeCell ref="D17:E17"/>
    <mergeCell ref="D18:E18"/>
    <mergeCell ref="D19:E19"/>
    <mergeCell ref="B29:E29"/>
    <mergeCell ref="D20:E20"/>
    <mergeCell ref="B1:C1"/>
    <mergeCell ref="A5:B5"/>
    <mergeCell ref="D7:E7"/>
    <mergeCell ref="H5:L5"/>
    <mergeCell ref="H4:L4"/>
    <mergeCell ref="H3:L3"/>
    <mergeCell ref="F7:H7"/>
    <mergeCell ref="A4:B4"/>
    <mergeCell ref="E1:H1"/>
    <mergeCell ref="O14:Q14"/>
    <mergeCell ref="D25:E25"/>
    <mergeCell ref="D26:E26"/>
    <mergeCell ref="B2:C2"/>
    <mergeCell ref="H6:L6"/>
  </mergeCells>
  <conditionalFormatting sqref="B1 E1">
    <cfRule type="beginsWith" dxfId="11" priority="1" operator="beginsWith" text="Register">
      <formula>LEFT(B1,LEN("Register"))="Register"</formula>
    </cfRule>
  </conditionalFormatting>
  <conditionalFormatting sqref="C4">
    <cfRule type="containsText" dxfId="10" priority="3" operator="containsText" text="keine Wertung">
      <formula>NOT(ISERROR(SEARCH("keine Wertung",C4)))</formula>
    </cfRule>
  </conditionalFormatting>
  <conditionalFormatting sqref="E3">
    <cfRule type="cellIs" dxfId="9" priority="2" operator="equal">
      <formula>0</formula>
    </cfRule>
  </conditionalFormatting>
  <conditionalFormatting sqref="E5">
    <cfRule type="cellIs" dxfId="8" priority="4" operator="equal">
      <formula>0</formula>
    </cfRule>
  </conditionalFormatting>
  <conditionalFormatting sqref="L9:L28">
    <cfRule type="top10" dxfId="7" priority="16" rank="10"/>
  </conditionalFormatting>
  <conditionalFormatting sqref="L9:L29">
    <cfRule type="cellIs" dxfId="6" priority="5" operator="equal">
      <formula>0</formula>
    </cfRule>
  </conditionalFormatting>
  <pageMargins left="0.23622047244094491" right="0.23622047244094491" top="1.1417322834645669" bottom="0.55118110236220474" header="0.31496062992125984" footer="0.31496062992125984"/>
  <pageSetup paperSize="9" orientation="landscape" r:id="rId1"/>
  <headerFooter>
    <oddHeader>&amp;C&amp;"-,Fett"&amp;16DMV Baden-Württemberg Meisterschaft&amp;R&amp;G</oddHeader>
    <oddFooter>&amp;R&amp;8© 2024 DMV Landesgruppe Baden-Württemberg e.V.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M31"/>
  <sheetViews>
    <sheetView view="pageLayout" zoomScaleNormal="100" workbookViewId="0">
      <selection activeCell="B9" sqref="B9"/>
    </sheetView>
  </sheetViews>
  <sheetFormatPr baseColWidth="10" defaultColWidth="11.41796875" defaultRowHeight="14.4" x14ac:dyDescent="0.55000000000000004"/>
  <cols>
    <col min="1" max="1" width="2.83984375" customWidth="1"/>
    <col min="2" max="2" width="10.15625" bestFit="1" customWidth="1"/>
    <col min="3" max="3" width="25.68359375" customWidth="1"/>
    <col min="4" max="4" width="24.15625" customWidth="1"/>
    <col min="5" max="5" width="12.578125" customWidth="1"/>
    <col min="6" max="6" width="10.41796875" bestFit="1" customWidth="1"/>
    <col min="7" max="8" width="9.15625" customWidth="1"/>
    <col min="9" max="9" width="9.15625" style="19" customWidth="1"/>
    <col min="10" max="10" width="9.15625" customWidth="1"/>
    <col min="11" max="11" width="6.578125" customWidth="1"/>
    <col min="12" max="12" width="6" customWidth="1"/>
    <col min="13" max="13" width="8" customWidth="1"/>
    <col min="15" max="15" width="12.68359375" customWidth="1"/>
  </cols>
  <sheetData>
    <row r="1" spans="1:13" ht="18.3" x14ac:dyDescent="0.7">
      <c r="B1" s="146" t="str">
        <f>IF('1. Teilnehmer'!D23="Auswahl","Register Teilnehmer bearbeiten!",IF('1. Teilnehmer'!D23&lt;&gt;"Tourensport","",'1. Teilnehmer'!D23))</f>
        <v>Register Teilnehmer bearbeiten!</v>
      </c>
      <c r="C1" s="146"/>
      <c r="D1" s="67" t="s">
        <v>68</v>
      </c>
      <c r="E1" s="146" t="str">
        <f>IF('1. Teilnehmer'!D23="Auswahl","",IF('1. Teilnehmer'!D23&lt;&gt;"Tourensport","",IF('1. Teilnehmer'!D25="Auswahl","Register Teilnehmer bearbeiten!",'1. Teilnehmer'!D25)))</f>
        <v/>
      </c>
      <c r="F1" s="146"/>
      <c r="G1" s="146"/>
      <c r="H1" s="146"/>
    </row>
    <row r="2" spans="1:13" ht="15" customHeight="1" x14ac:dyDescent="0.7">
      <c r="B2" s="129"/>
      <c r="C2" s="129"/>
      <c r="D2" s="67"/>
      <c r="E2" s="68"/>
      <c r="F2" s="68"/>
      <c r="G2" s="69"/>
      <c r="H2" s="69"/>
      <c r="I2" s="70"/>
      <c r="J2" s="71"/>
      <c r="K2" s="71"/>
      <c r="L2" s="71"/>
      <c r="M2" s="71"/>
    </row>
    <row r="3" spans="1:13" ht="18" customHeight="1" x14ac:dyDescent="0.7">
      <c r="A3" s="3"/>
      <c r="B3" s="3"/>
      <c r="D3" s="72" t="str">
        <f>IF('1. Teilnehmer'!D1="","",'1. Teilnehmer'!D1)</f>
        <v>Meine Erfolge im Jahr:</v>
      </c>
      <c r="E3" s="73">
        <f>IF('1. Teilnehmer'!I1="Auswahl",0,'1. Teilnehmer'!I1)</f>
        <v>0</v>
      </c>
      <c r="G3" s="74" t="s">
        <v>91</v>
      </c>
      <c r="H3" s="136" t="s">
        <v>153</v>
      </c>
      <c r="I3" s="136"/>
      <c r="J3" s="136"/>
      <c r="K3" s="136"/>
      <c r="L3" s="136"/>
      <c r="M3" s="136"/>
    </row>
    <row r="4" spans="1:13" ht="15" customHeight="1" x14ac:dyDescent="0.55000000000000004">
      <c r="A4" s="111" t="s">
        <v>152</v>
      </c>
      <c r="B4" s="111"/>
      <c r="C4" s="75" t="str">
        <f>IF('1. Teilnehmer'!D18="","keine Wertung",'1. Teilnehmer'!D18)</f>
        <v>keine Wertung</v>
      </c>
      <c r="D4" s="76"/>
      <c r="E4" s="77"/>
      <c r="F4" s="35"/>
      <c r="G4" s="74" t="s">
        <v>90</v>
      </c>
      <c r="H4" s="135" t="s">
        <v>89</v>
      </c>
      <c r="I4" s="135"/>
      <c r="J4" s="135"/>
      <c r="K4" s="135"/>
      <c r="L4" s="135"/>
      <c r="M4" s="135"/>
    </row>
    <row r="5" spans="1:13" x14ac:dyDescent="0.55000000000000004">
      <c r="A5" s="111" t="s">
        <v>105</v>
      </c>
      <c r="B5" s="111"/>
      <c r="C5" s="78" t="str">
        <f>IF('1. Teilnehmer'!C5:F5="","",'1. Teilnehmer'!C5:F5)</f>
        <v/>
      </c>
      <c r="D5" s="79" t="s">
        <v>81</v>
      </c>
      <c r="E5" s="96">
        <f>IF('1. Teilnehmer'!D20="",0,'1. Teilnehmer'!D20)</f>
        <v>0</v>
      </c>
      <c r="G5" s="80" t="s">
        <v>86</v>
      </c>
      <c r="H5" s="134" t="s">
        <v>154</v>
      </c>
      <c r="I5" s="134"/>
      <c r="J5" s="134"/>
      <c r="K5" s="134"/>
      <c r="L5" s="134"/>
      <c r="M5" s="134"/>
    </row>
    <row r="6" spans="1:13" x14ac:dyDescent="0.55000000000000004">
      <c r="A6" s="1"/>
      <c r="B6" s="1"/>
      <c r="C6" s="81"/>
      <c r="D6" s="81"/>
      <c r="E6" s="82"/>
      <c r="F6" s="81"/>
      <c r="G6" s="22"/>
      <c r="H6" s="22"/>
      <c r="I6" s="81"/>
      <c r="J6" s="22"/>
      <c r="K6" s="22"/>
      <c r="L6" s="22"/>
      <c r="M6" s="22"/>
    </row>
    <row r="7" spans="1:13" x14ac:dyDescent="0.55000000000000004">
      <c r="A7" s="83"/>
      <c r="B7" s="84" t="s">
        <v>11</v>
      </c>
      <c r="C7" s="84" t="s">
        <v>59</v>
      </c>
      <c r="D7" s="132" t="s">
        <v>12</v>
      </c>
      <c r="E7" s="133"/>
      <c r="F7" s="84" t="s">
        <v>73</v>
      </c>
      <c r="G7" s="137" t="s">
        <v>78</v>
      </c>
      <c r="H7" s="138"/>
      <c r="I7" s="138"/>
      <c r="J7" s="138"/>
      <c r="K7" s="84" t="s">
        <v>13</v>
      </c>
      <c r="L7" s="84" t="s">
        <v>14</v>
      </c>
      <c r="M7" s="85" t="s">
        <v>15</v>
      </c>
    </row>
    <row r="8" spans="1:13" ht="15" customHeight="1" thickBot="1" x14ac:dyDescent="0.6">
      <c r="A8" s="86"/>
      <c r="B8" s="87" t="s">
        <v>66</v>
      </c>
      <c r="C8" s="88" t="s">
        <v>76</v>
      </c>
      <c r="D8" s="86"/>
      <c r="E8" s="89"/>
      <c r="F8" s="90" t="s">
        <v>65</v>
      </c>
      <c r="G8" s="91" t="s">
        <v>88</v>
      </c>
      <c r="H8" s="91" t="s">
        <v>72</v>
      </c>
      <c r="I8" s="92" t="s">
        <v>85</v>
      </c>
      <c r="J8" s="93" t="s">
        <v>77</v>
      </c>
      <c r="K8" s="94"/>
      <c r="L8" s="94"/>
      <c r="M8" s="95"/>
    </row>
    <row r="9" spans="1:13" x14ac:dyDescent="0.55000000000000004">
      <c r="A9" s="56">
        <v>1</v>
      </c>
      <c r="B9" s="4">
        <v>43831</v>
      </c>
      <c r="C9" s="11"/>
      <c r="D9" s="140"/>
      <c r="E9" s="141"/>
      <c r="F9" s="20"/>
      <c r="G9" s="5"/>
      <c r="H9" s="5"/>
      <c r="I9" s="54"/>
      <c r="J9" s="64" t="str">
        <f>IF(F9="","",IF(E$1="Beifahrer","Ja",IF(E$1="MSJ Beifahrer","Ja","")))</f>
        <v/>
      </c>
      <c r="K9" s="59">
        <f t="shared" ref="K9:K28" si="0">IF(F9="",0,IF(J9="",SUM(G9:I9),PRODUCT(IMDIV(SUM(G9:I9),2))))</f>
        <v>0</v>
      </c>
      <c r="L9" s="61" t="str">
        <f t="shared" ref="L9:L28" si="1">IF(F9="","",IF(G9&gt;0,1.5,IF(H9&gt;0,1.3,IF(I9&gt;0,1,""))))</f>
        <v/>
      </c>
      <c r="M9" s="41">
        <f>IF(F9="",0,IF(B$1="Register Teilnehmer bearbeiten!",0,IF(E$1="Register Teilnehmer bearbeiten!",0,IF(E$3=0,0,IF(E$5=0,0,PRODUCT(K9:L9))))))</f>
        <v>0</v>
      </c>
    </row>
    <row r="10" spans="1:13" x14ac:dyDescent="0.55000000000000004">
      <c r="A10" s="57">
        <v>2</v>
      </c>
      <c r="B10" s="14"/>
      <c r="C10" s="12"/>
      <c r="D10" s="127"/>
      <c r="E10" s="128"/>
      <c r="F10" s="30"/>
      <c r="G10" s="6"/>
      <c r="H10" s="6"/>
      <c r="I10" s="9"/>
      <c r="J10" s="65" t="str">
        <f t="shared" ref="J10:J28" si="2">IF(F10="","",IF(E$1="Fahrer","","Ja"))</f>
        <v/>
      </c>
      <c r="K10" s="59">
        <f t="shared" si="0"/>
        <v>0</v>
      </c>
      <c r="L10" s="63" t="str">
        <f t="shared" si="1"/>
        <v/>
      </c>
      <c r="M10" s="40">
        <f t="shared" ref="M10:M28" si="3">IF(F10="",0,IF(B$1="Register Teilnehmer bearbeiten!",0,IF(E$1="Register Teilnehmer bearbeiten!",0,IF(E$3=0,0,IF(E$5=0,0,PRODUCT(K10:L10))))))</f>
        <v>0</v>
      </c>
    </row>
    <row r="11" spans="1:13" ht="14.7" thickBot="1" x14ac:dyDescent="0.6">
      <c r="A11" s="58">
        <v>3</v>
      </c>
      <c r="B11" s="15"/>
      <c r="C11" s="13"/>
      <c r="D11" s="142"/>
      <c r="E11" s="143"/>
      <c r="F11" s="31"/>
      <c r="G11" s="7"/>
      <c r="H11" s="7"/>
      <c r="I11" s="55"/>
      <c r="J11" s="66" t="str">
        <f t="shared" si="2"/>
        <v/>
      </c>
      <c r="K11" s="60">
        <f t="shared" si="0"/>
        <v>0</v>
      </c>
      <c r="L11" s="62" t="str">
        <f t="shared" si="1"/>
        <v/>
      </c>
      <c r="M11" s="42">
        <f t="shared" si="3"/>
        <v>0</v>
      </c>
    </row>
    <row r="12" spans="1:13" x14ac:dyDescent="0.55000000000000004">
      <c r="A12" s="56">
        <v>4</v>
      </c>
      <c r="B12" s="4"/>
      <c r="C12" s="11"/>
      <c r="D12" s="140"/>
      <c r="E12" s="141"/>
      <c r="F12" s="32"/>
      <c r="G12" s="8"/>
      <c r="H12" s="5"/>
      <c r="I12" s="54"/>
      <c r="J12" s="64" t="str">
        <f t="shared" si="2"/>
        <v/>
      </c>
      <c r="K12" s="59">
        <f t="shared" si="0"/>
        <v>0</v>
      </c>
      <c r="L12" s="61" t="str">
        <f t="shared" si="1"/>
        <v/>
      </c>
      <c r="M12" s="41">
        <f t="shared" si="3"/>
        <v>0</v>
      </c>
    </row>
    <row r="13" spans="1:13" x14ac:dyDescent="0.55000000000000004">
      <c r="A13" s="57">
        <v>5</v>
      </c>
      <c r="B13" s="14"/>
      <c r="C13" s="12"/>
      <c r="D13" s="127"/>
      <c r="E13" s="128"/>
      <c r="F13" s="21"/>
      <c r="G13" s="9"/>
      <c r="H13" s="6"/>
      <c r="I13" s="9"/>
      <c r="J13" s="65" t="str">
        <f t="shared" si="2"/>
        <v/>
      </c>
      <c r="K13" s="59">
        <f t="shared" si="0"/>
        <v>0</v>
      </c>
      <c r="L13" s="63" t="str">
        <f t="shared" si="1"/>
        <v/>
      </c>
      <c r="M13" s="40">
        <f t="shared" si="3"/>
        <v>0</v>
      </c>
    </row>
    <row r="14" spans="1:13" x14ac:dyDescent="0.55000000000000004">
      <c r="A14" s="57">
        <v>6</v>
      </c>
      <c r="B14" s="14"/>
      <c r="C14" s="12"/>
      <c r="D14" s="127"/>
      <c r="E14" s="128"/>
      <c r="F14" s="34"/>
      <c r="G14" s="10"/>
      <c r="H14" s="6"/>
      <c r="I14" s="9"/>
      <c r="J14" s="65" t="str">
        <f t="shared" si="2"/>
        <v/>
      </c>
      <c r="K14" s="59">
        <f t="shared" si="0"/>
        <v>0</v>
      </c>
      <c r="L14" s="63" t="str">
        <f t="shared" si="1"/>
        <v/>
      </c>
      <c r="M14" s="40">
        <f t="shared" si="3"/>
        <v>0</v>
      </c>
    </row>
    <row r="15" spans="1:13" x14ac:dyDescent="0.55000000000000004">
      <c r="A15" s="57">
        <v>7</v>
      </c>
      <c r="B15" s="14"/>
      <c r="C15" s="12"/>
      <c r="D15" s="127"/>
      <c r="E15" s="128"/>
      <c r="F15" s="21"/>
      <c r="G15" s="10"/>
      <c r="H15" s="6"/>
      <c r="I15" s="9"/>
      <c r="J15" s="65" t="str">
        <f t="shared" si="2"/>
        <v/>
      </c>
      <c r="K15" s="59">
        <f t="shared" si="0"/>
        <v>0</v>
      </c>
      <c r="L15" s="63" t="str">
        <f t="shared" si="1"/>
        <v/>
      </c>
      <c r="M15" s="40">
        <f t="shared" si="3"/>
        <v>0</v>
      </c>
    </row>
    <row r="16" spans="1:13" x14ac:dyDescent="0.55000000000000004">
      <c r="A16" s="57">
        <v>8</v>
      </c>
      <c r="B16" s="14"/>
      <c r="C16" s="12"/>
      <c r="D16" s="127"/>
      <c r="E16" s="128"/>
      <c r="F16" s="34"/>
      <c r="G16" s="10"/>
      <c r="H16" s="6"/>
      <c r="I16" s="9"/>
      <c r="J16" s="65" t="str">
        <f t="shared" si="2"/>
        <v/>
      </c>
      <c r="K16" s="59">
        <f t="shared" si="0"/>
        <v>0</v>
      </c>
      <c r="L16" s="63" t="str">
        <f t="shared" si="1"/>
        <v/>
      </c>
      <c r="M16" s="40">
        <f t="shared" si="3"/>
        <v>0</v>
      </c>
    </row>
    <row r="17" spans="1:13" x14ac:dyDescent="0.55000000000000004">
      <c r="A17" s="57">
        <v>9</v>
      </c>
      <c r="B17" s="14"/>
      <c r="C17" s="12"/>
      <c r="D17" s="127"/>
      <c r="E17" s="128"/>
      <c r="F17" s="21"/>
      <c r="G17" s="10"/>
      <c r="H17" s="6"/>
      <c r="I17" s="9"/>
      <c r="J17" s="65" t="str">
        <f t="shared" si="2"/>
        <v/>
      </c>
      <c r="K17" s="59">
        <f t="shared" si="0"/>
        <v>0</v>
      </c>
      <c r="L17" s="63" t="str">
        <f t="shared" si="1"/>
        <v/>
      </c>
      <c r="M17" s="40">
        <f t="shared" si="3"/>
        <v>0</v>
      </c>
    </row>
    <row r="18" spans="1:13" x14ac:dyDescent="0.55000000000000004">
      <c r="A18" s="57">
        <v>10</v>
      </c>
      <c r="B18" s="14"/>
      <c r="C18" s="12"/>
      <c r="D18" s="127"/>
      <c r="E18" s="128"/>
      <c r="F18" s="34"/>
      <c r="G18" s="10"/>
      <c r="H18" s="6"/>
      <c r="I18" s="9"/>
      <c r="J18" s="65" t="str">
        <f t="shared" si="2"/>
        <v/>
      </c>
      <c r="K18" s="59">
        <f t="shared" si="0"/>
        <v>0</v>
      </c>
      <c r="L18" s="63" t="str">
        <f t="shared" si="1"/>
        <v/>
      </c>
      <c r="M18" s="40">
        <f t="shared" si="3"/>
        <v>0</v>
      </c>
    </row>
    <row r="19" spans="1:13" x14ac:dyDescent="0.55000000000000004">
      <c r="A19" s="57">
        <v>11</v>
      </c>
      <c r="B19" s="14"/>
      <c r="C19" s="12"/>
      <c r="D19" s="127"/>
      <c r="E19" s="128"/>
      <c r="F19" s="21"/>
      <c r="G19" s="10"/>
      <c r="H19" s="6"/>
      <c r="I19" s="9"/>
      <c r="J19" s="65" t="str">
        <f t="shared" si="2"/>
        <v/>
      </c>
      <c r="K19" s="59">
        <f t="shared" si="0"/>
        <v>0</v>
      </c>
      <c r="L19" s="63" t="str">
        <f t="shared" si="1"/>
        <v/>
      </c>
      <c r="M19" s="40">
        <f t="shared" si="3"/>
        <v>0</v>
      </c>
    </row>
    <row r="20" spans="1:13" x14ac:dyDescent="0.55000000000000004">
      <c r="A20" s="57">
        <v>12</v>
      </c>
      <c r="B20" s="14"/>
      <c r="C20" s="12"/>
      <c r="D20" s="127"/>
      <c r="E20" s="128"/>
      <c r="F20" s="34"/>
      <c r="G20" s="10"/>
      <c r="H20" s="6"/>
      <c r="I20" s="9"/>
      <c r="J20" s="65" t="str">
        <f t="shared" si="2"/>
        <v/>
      </c>
      <c r="K20" s="59">
        <f t="shared" si="0"/>
        <v>0</v>
      </c>
      <c r="L20" s="63" t="str">
        <f t="shared" si="1"/>
        <v/>
      </c>
      <c r="M20" s="40">
        <f t="shared" si="3"/>
        <v>0</v>
      </c>
    </row>
    <row r="21" spans="1:13" x14ac:dyDescent="0.55000000000000004">
      <c r="A21" s="57">
        <v>13</v>
      </c>
      <c r="B21" s="14"/>
      <c r="C21" s="12"/>
      <c r="D21" s="127"/>
      <c r="E21" s="128"/>
      <c r="F21" s="21"/>
      <c r="G21" s="10"/>
      <c r="H21" s="6"/>
      <c r="I21" s="9"/>
      <c r="J21" s="65" t="str">
        <f t="shared" si="2"/>
        <v/>
      </c>
      <c r="K21" s="59">
        <f t="shared" si="0"/>
        <v>0</v>
      </c>
      <c r="L21" s="63" t="str">
        <f t="shared" si="1"/>
        <v/>
      </c>
      <c r="M21" s="40">
        <f t="shared" si="3"/>
        <v>0</v>
      </c>
    </row>
    <row r="22" spans="1:13" x14ac:dyDescent="0.55000000000000004">
      <c r="A22" s="57">
        <v>14</v>
      </c>
      <c r="B22" s="14"/>
      <c r="C22" s="12"/>
      <c r="D22" s="145"/>
      <c r="E22" s="128"/>
      <c r="F22" s="34"/>
      <c r="G22" s="10"/>
      <c r="H22" s="6"/>
      <c r="I22" s="9"/>
      <c r="J22" s="65" t="str">
        <f t="shared" si="2"/>
        <v/>
      </c>
      <c r="K22" s="59">
        <f t="shared" si="0"/>
        <v>0</v>
      </c>
      <c r="L22" s="63" t="str">
        <f t="shared" si="1"/>
        <v/>
      </c>
      <c r="M22" s="40">
        <f t="shared" si="3"/>
        <v>0</v>
      </c>
    </row>
    <row r="23" spans="1:13" x14ac:dyDescent="0.55000000000000004">
      <c r="A23" s="57">
        <v>15</v>
      </c>
      <c r="B23" s="14"/>
      <c r="C23" s="12"/>
      <c r="D23" s="127"/>
      <c r="E23" s="128"/>
      <c r="F23" s="21"/>
      <c r="G23" s="10"/>
      <c r="H23" s="6"/>
      <c r="I23" s="9"/>
      <c r="J23" s="65" t="str">
        <f t="shared" si="2"/>
        <v/>
      </c>
      <c r="K23" s="59">
        <f t="shared" si="0"/>
        <v>0</v>
      </c>
      <c r="L23" s="63" t="str">
        <f t="shared" si="1"/>
        <v/>
      </c>
      <c r="M23" s="40">
        <f t="shared" si="3"/>
        <v>0</v>
      </c>
    </row>
    <row r="24" spans="1:13" x14ac:dyDescent="0.55000000000000004">
      <c r="A24" s="57">
        <v>16</v>
      </c>
      <c r="B24" s="14"/>
      <c r="C24" s="12"/>
      <c r="D24" s="127"/>
      <c r="E24" s="128"/>
      <c r="F24" s="34"/>
      <c r="G24" s="10"/>
      <c r="H24" s="6"/>
      <c r="I24" s="9"/>
      <c r="J24" s="65" t="str">
        <f t="shared" si="2"/>
        <v/>
      </c>
      <c r="K24" s="59">
        <f t="shared" si="0"/>
        <v>0</v>
      </c>
      <c r="L24" s="63" t="str">
        <f t="shared" si="1"/>
        <v/>
      </c>
      <c r="M24" s="40">
        <f t="shared" si="3"/>
        <v>0</v>
      </c>
    </row>
    <row r="25" spans="1:13" x14ac:dyDescent="0.55000000000000004">
      <c r="A25" s="57">
        <v>17</v>
      </c>
      <c r="B25" s="14"/>
      <c r="C25" s="12"/>
      <c r="D25" s="127"/>
      <c r="E25" s="128"/>
      <c r="F25" s="21"/>
      <c r="G25" s="10"/>
      <c r="H25" s="6"/>
      <c r="I25" s="9"/>
      <c r="J25" s="65" t="str">
        <f t="shared" si="2"/>
        <v/>
      </c>
      <c r="K25" s="59">
        <f t="shared" si="0"/>
        <v>0</v>
      </c>
      <c r="L25" s="63" t="str">
        <f t="shared" si="1"/>
        <v/>
      </c>
      <c r="M25" s="40">
        <f t="shared" si="3"/>
        <v>0</v>
      </c>
    </row>
    <row r="26" spans="1:13" x14ac:dyDescent="0.55000000000000004">
      <c r="A26" s="57">
        <v>18</v>
      </c>
      <c r="B26" s="14"/>
      <c r="C26" s="12"/>
      <c r="D26" s="127"/>
      <c r="E26" s="128"/>
      <c r="F26" s="34"/>
      <c r="G26" s="10"/>
      <c r="H26" s="6"/>
      <c r="I26" s="9"/>
      <c r="J26" s="65" t="str">
        <f t="shared" si="2"/>
        <v/>
      </c>
      <c r="K26" s="59">
        <f t="shared" si="0"/>
        <v>0</v>
      </c>
      <c r="L26" s="63" t="str">
        <f t="shared" si="1"/>
        <v/>
      </c>
      <c r="M26" s="40">
        <f t="shared" si="3"/>
        <v>0</v>
      </c>
    </row>
    <row r="27" spans="1:13" x14ac:dyDescent="0.55000000000000004">
      <c r="A27" s="57">
        <v>19</v>
      </c>
      <c r="B27" s="14"/>
      <c r="C27" s="12"/>
      <c r="D27" s="127"/>
      <c r="E27" s="128"/>
      <c r="F27" s="21"/>
      <c r="G27" s="10"/>
      <c r="H27" s="6"/>
      <c r="I27" s="9"/>
      <c r="J27" s="65" t="str">
        <f t="shared" si="2"/>
        <v/>
      </c>
      <c r="K27" s="59">
        <f t="shared" si="0"/>
        <v>0</v>
      </c>
      <c r="L27" s="63" t="str">
        <f t="shared" si="1"/>
        <v/>
      </c>
      <c r="M27" s="40">
        <f t="shared" si="3"/>
        <v>0</v>
      </c>
    </row>
    <row r="28" spans="1:13" x14ac:dyDescent="0.55000000000000004">
      <c r="A28" s="57">
        <v>20</v>
      </c>
      <c r="B28" s="14"/>
      <c r="C28" s="12"/>
      <c r="D28" s="127"/>
      <c r="E28" s="128"/>
      <c r="F28" s="33"/>
      <c r="G28" s="10"/>
      <c r="H28" s="6"/>
      <c r="I28" s="9"/>
      <c r="J28" s="66" t="str">
        <f t="shared" si="2"/>
        <v/>
      </c>
      <c r="K28" s="59">
        <f t="shared" si="0"/>
        <v>0</v>
      </c>
      <c r="L28" s="62" t="str">
        <f t="shared" si="1"/>
        <v/>
      </c>
      <c r="M28" s="42">
        <f t="shared" si="3"/>
        <v>0</v>
      </c>
    </row>
    <row r="29" spans="1:13" ht="15" customHeight="1" thickBot="1" x14ac:dyDescent="0.6">
      <c r="B29" s="144" t="s">
        <v>19</v>
      </c>
      <c r="C29" s="144"/>
      <c r="D29" s="144"/>
      <c r="E29" s="144"/>
      <c r="G29" s="25"/>
      <c r="J29" s="53"/>
      <c r="K29" s="139"/>
      <c r="L29" s="139"/>
      <c r="M29" s="46">
        <f>IF(C4="keine Wertung",0,IF(OR(M9=0,M10=0,M11=0),0,LARGE(M9:M28,1)+LARGE(M9:M28,2)+LARGE(M9:M28,3)+LARGE(M9:M28,4)+LARGE(M9:M28,5)+LARGE(M9:M28,6)+LARGE(M9:M28,7)+LARGE(M9:M28,8)+LARGE(M9:M28,9)+LARGE(M9:M28,10)))</f>
        <v>0</v>
      </c>
    </row>
    <row r="30" spans="1:13" ht="15" customHeight="1" thickTop="1" x14ac:dyDescent="0.55000000000000004">
      <c r="J30" s="19"/>
      <c r="K30" s="19"/>
      <c r="L30" s="19"/>
      <c r="M30" s="26"/>
    </row>
    <row r="31" spans="1:13" x14ac:dyDescent="0.55000000000000004">
      <c r="B31" s="19" t="s">
        <v>16</v>
      </c>
      <c r="C31" s="17"/>
      <c r="D31" s="19" t="s">
        <v>17</v>
      </c>
      <c r="E31" s="16"/>
      <c r="H31" s="97"/>
      <c r="I31" s="98"/>
      <c r="J31" s="97"/>
      <c r="K31" s="97"/>
      <c r="L31" s="97"/>
      <c r="M31" s="97"/>
    </row>
  </sheetData>
  <sheetProtection insertRows="0"/>
  <mergeCells count="32">
    <mergeCell ref="G7:J7"/>
    <mergeCell ref="D9:E9"/>
    <mergeCell ref="D10:E10"/>
    <mergeCell ref="A5:B5"/>
    <mergeCell ref="B1:C1"/>
    <mergeCell ref="B2:C2"/>
    <mergeCell ref="H3:M3"/>
    <mergeCell ref="H4:M4"/>
    <mergeCell ref="H5:M5"/>
    <mergeCell ref="E1:H1"/>
    <mergeCell ref="D11:E11"/>
    <mergeCell ref="A4:B4"/>
    <mergeCell ref="D7:E7"/>
    <mergeCell ref="D20:E20"/>
    <mergeCell ref="D15:E15"/>
    <mergeCell ref="D16:E16"/>
    <mergeCell ref="D17:E17"/>
    <mergeCell ref="D12:E12"/>
    <mergeCell ref="D13:E13"/>
    <mergeCell ref="D14:E14"/>
    <mergeCell ref="K29:L29"/>
    <mergeCell ref="D24:E24"/>
    <mergeCell ref="D25:E25"/>
    <mergeCell ref="D26:E26"/>
    <mergeCell ref="D27:E27"/>
    <mergeCell ref="D28:E28"/>
    <mergeCell ref="B29:E29"/>
    <mergeCell ref="D21:E21"/>
    <mergeCell ref="D22:E22"/>
    <mergeCell ref="D23:E23"/>
    <mergeCell ref="D18:E18"/>
    <mergeCell ref="D19:E19"/>
  </mergeCells>
  <conditionalFormatting sqref="E3">
    <cfRule type="cellIs" dxfId="4" priority="2" operator="equal">
      <formula>0</formula>
    </cfRule>
  </conditionalFormatting>
  <conditionalFormatting sqref="E5">
    <cfRule type="cellIs" dxfId="3" priority="1" operator="equal">
      <formula>0</formula>
    </cfRule>
  </conditionalFormatting>
  <conditionalFormatting sqref="K9:K28">
    <cfRule type="cellIs" dxfId="2" priority="5" operator="equal">
      <formula>0</formula>
    </cfRule>
  </conditionalFormatting>
  <conditionalFormatting sqref="M9:M28">
    <cfRule type="top10" dxfId="1" priority="6" rank="10"/>
  </conditionalFormatting>
  <conditionalFormatting sqref="M9:M29">
    <cfRule type="cellIs" dxfId="0" priority="4" operator="equal">
      <formula>0</formula>
    </cfRule>
  </conditionalFormatting>
  <pageMargins left="0.23622047244094491" right="0.23622047244094491" top="1.1417322834645669" bottom="0.55118110236220474" header="0.31496062992125984" footer="0.31496062992125984"/>
  <pageSetup paperSize="9" orientation="landscape" r:id="rId1"/>
  <headerFooter>
    <oddHeader>&amp;C&amp;"-,Fett"&amp;16DMV Baden-Württemberg Meisterschaft&amp;R&amp;G</oddHeader>
    <oddFooter>&amp;R&amp;8© 2020 DMV Landesgruppe Baden-Württemberg e.V.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C08280F4-E117-406C-8FC8-6E566665AAF7}">
            <xm:f>NOT(ISERROR(SEARCH("keine Wertung",C4)))</xm:f>
            <xm:f>"keine Wertung"</xm:f>
            <x14:dxf>
              <font>
                <b/>
                <i val="0"/>
                <color rgb="FFFF0000"/>
              </font>
            </x14:dxf>
          </x14:cfRule>
          <xm:sqref>C4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'Listen Auswahl'!$V$2:$V$4</xm:f>
          </x14:formula1>
          <xm:sqref>F9:F28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topLeftCell="B1" workbookViewId="0">
      <selection activeCell="O15" sqref="O15"/>
    </sheetView>
  </sheetViews>
  <sheetFormatPr baseColWidth="10" defaultRowHeight="14.4" x14ac:dyDescent="0.55000000000000004"/>
  <cols>
    <col min="1" max="1" width="12.41796875" bestFit="1" customWidth="1"/>
    <col min="2" max="2" width="19.26171875" bestFit="1" customWidth="1"/>
    <col min="3" max="3" width="25" bestFit="1" customWidth="1"/>
    <col min="4" max="4" width="19.83984375" bestFit="1" customWidth="1"/>
    <col min="5" max="5" width="17.578125" bestFit="1" customWidth="1"/>
    <col min="6" max="6" width="17.578125" customWidth="1"/>
    <col min="7" max="7" width="19.41796875" bestFit="1" customWidth="1"/>
    <col min="8" max="8" width="25.26171875" bestFit="1" customWidth="1"/>
    <col min="9" max="9" width="19.41796875" bestFit="1" customWidth="1"/>
    <col min="10" max="10" width="15.26171875" bestFit="1" customWidth="1"/>
    <col min="11" max="11" width="13.578125" bestFit="1" customWidth="1"/>
    <col min="12" max="12" width="24" bestFit="1" customWidth="1"/>
    <col min="13" max="13" width="18.26171875" bestFit="1" customWidth="1"/>
    <col min="14" max="14" width="20.15625" bestFit="1" customWidth="1"/>
    <col min="15" max="15" width="19.83984375" bestFit="1" customWidth="1"/>
    <col min="19" max="19" width="11.41796875" style="1"/>
  </cols>
  <sheetData>
    <row r="1" spans="1:23" x14ac:dyDescent="0.55000000000000004">
      <c r="A1" t="s">
        <v>22</v>
      </c>
      <c r="B1" t="s">
        <v>107</v>
      </c>
      <c r="C1" t="s">
        <v>146</v>
      </c>
      <c r="D1" t="s">
        <v>108</v>
      </c>
      <c r="E1" t="s">
        <v>4</v>
      </c>
      <c r="F1" t="s">
        <v>150</v>
      </c>
      <c r="G1" s="52" t="s">
        <v>103</v>
      </c>
      <c r="H1" t="s">
        <v>109</v>
      </c>
      <c r="I1" t="s">
        <v>147</v>
      </c>
      <c r="J1" t="s">
        <v>5</v>
      </c>
      <c r="K1" t="s">
        <v>6</v>
      </c>
      <c r="L1" t="s">
        <v>148</v>
      </c>
      <c r="M1" t="s">
        <v>110</v>
      </c>
      <c r="N1" t="s">
        <v>158</v>
      </c>
      <c r="O1" t="s">
        <v>8</v>
      </c>
      <c r="P1" t="s">
        <v>28</v>
      </c>
      <c r="S1" s="1" t="s">
        <v>56</v>
      </c>
      <c r="T1" t="s">
        <v>58</v>
      </c>
      <c r="U1" t="s">
        <v>9</v>
      </c>
      <c r="V1" t="s">
        <v>73</v>
      </c>
      <c r="W1" t="s">
        <v>80</v>
      </c>
    </row>
    <row r="2" spans="1:23" x14ac:dyDescent="0.55000000000000004">
      <c r="A2" t="s">
        <v>22</v>
      </c>
      <c r="B2" t="s">
        <v>111</v>
      </c>
      <c r="C2" t="s">
        <v>111</v>
      </c>
      <c r="D2" t="s">
        <v>111</v>
      </c>
      <c r="E2" t="s">
        <v>112</v>
      </c>
      <c r="F2" t="s">
        <v>74</v>
      </c>
      <c r="G2" t="s">
        <v>111</v>
      </c>
      <c r="H2" t="s">
        <v>74</v>
      </c>
      <c r="I2" t="s">
        <v>111</v>
      </c>
      <c r="J2" t="s">
        <v>113</v>
      </c>
      <c r="K2" t="s">
        <v>112</v>
      </c>
      <c r="L2" t="s">
        <v>111</v>
      </c>
      <c r="M2" t="s">
        <v>114</v>
      </c>
      <c r="N2" t="s">
        <v>159</v>
      </c>
      <c r="O2" t="s">
        <v>115</v>
      </c>
      <c r="P2" t="s">
        <v>22</v>
      </c>
      <c r="S2" s="1" t="s">
        <v>22</v>
      </c>
      <c r="T2" t="s">
        <v>22</v>
      </c>
      <c r="U2" t="s">
        <v>22</v>
      </c>
    </row>
    <row r="3" spans="1:23" x14ac:dyDescent="0.55000000000000004">
      <c r="B3" t="s">
        <v>77</v>
      </c>
      <c r="C3" t="s">
        <v>120</v>
      </c>
      <c r="D3" t="s">
        <v>120</v>
      </c>
      <c r="E3" t="s">
        <v>116</v>
      </c>
      <c r="F3" t="s">
        <v>75</v>
      </c>
      <c r="G3" t="s">
        <v>117</v>
      </c>
      <c r="H3" t="s">
        <v>75</v>
      </c>
      <c r="I3" t="s">
        <v>117</v>
      </c>
      <c r="J3" t="s">
        <v>114</v>
      </c>
      <c r="K3" t="s">
        <v>116</v>
      </c>
      <c r="L3" t="s">
        <v>120</v>
      </c>
      <c r="M3" t="s">
        <v>118</v>
      </c>
      <c r="N3" t="s">
        <v>160</v>
      </c>
      <c r="O3" t="s">
        <v>119</v>
      </c>
      <c r="P3" t="s">
        <v>29</v>
      </c>
      <c r="S3" s="1">
        <v>2024</v>
      </c>
      <c r="T3" t="s">
        <v>60</v>
      </c>
      <c r="U3" t="s">
        <v>18</v>
      </c>
      <c r="V3" t="s">
        <v>74</v>
      </c>
      <c r="W3" t="s">
        <v>79</v>
      </c>
    </row>
    <row r="4" spans="1:23" x14ac:dyDescent="0.55000000000000004">
      <c r="B4" t="s">
        <v>120</v>
      </c>
      <c r="E4" t="s">
        <v>121</v>
      </c>
      <c r="G4" t="s">
        <v>122</v>
      </c>
      <c r="I4" t="s">
        <v>122</v>
      </c>
      <c r="J4" t="s">
        <v>123</v>
      </c>
      <c r="K4" t="s">
        <v>156</v>
      </c>
      <c r="M4" t="s">
        <v>124</v>
      </c>
      <c r="O4" t="s">
        <v>125</v>
      </c>
      <c r="P4" t="s">
        <v>97</v>
      </c>
      <c r="S4" s="1">
        <v>2025</v>
      </c>
      <c r="T4" t="s">
        <v>61</v>
      </c>
      <c r="U4" t="s">
        <v>72</v>
      </c>
      <c r="V4" t="s">
        <v>75</v>
      </c>
    </row>
    <row r="5" spans="1:23" x14ac:dyDescent="0.55000000000000004">
      <c r="A5" s="52"/>
      <c r="B5" t="s">
        <v>126</v>
      </c>
      <c r="E5" t="s">
        <v>127</v>
      </c>
      <c r="J5" t="s">
        <v>128</v>
      </c>
      <c r="K5" t="s">
        <v>157</v>
      </c>
      <c r="M5" t="s">
        <v>129</v>
      </c>
      <c r="O5" t="s">
        <v>130</v>
      </c>
      <c r="P5" t="s">
        <v>30</v>
      </c>
      <c r="S5" s="1">
        <v>2026</v>
      </c>
      <c r="T5" t="s">
        <v>62</v>
      </c>
    </row>
    <row r="6" spans="1:23" x14ac:dyDescent="0.55000000000000004">
      <c r="E6" t="s">
        <v>131</v>
      </c>
      <c r="J6" t="s">
        <v>132</v>
      </c>
      <c r="K6" t="s">
        <v>149</v>
      </c>
      <c r="M6" t="s">
        <v>133</v>
      </c>
      <c r="P6" t="s">
        <v>31</v>
      </c>
      <c r="S6" s="1">
        <v>2027</v>
      </c>
      <c r="T6" t="s">
        <v>63</v>
      </c>
    </row>
    <row r="7" spans="1:23" x14ac:dyDescent="0.55000000000000004">
      <c r="E7" t="s">
        <v>134</v>
      </c>
      <c r="J7" t="s">
        <v>131</v>
      </c>
      <c r="K7" t="s">
        <v>135</v>
      </c>
      <c r="M7" t="s">
        <v>136</v>
      </c>
      <c r="P7" t="s">
        <v>32</v>
      </c>
      <c r="S7" s="1">
        <v>2028</v>
      </c>
    </row>
    <row r="8" spans="1:23" x14ac:dyDescent="0.55000000000000004">
      <c r="E8" t="s">
        <v>137</v>
      </c>
      <c r="K8" t="s">
        <v>138</v>
      </c>
      <c r="M8" t="s">
        <v>139</v>
      </c>
      <c r="P8" t="s">
        <v>33</v>
      </c>
      <c r="S8" s="1">
        <v>2029</v>
      </c>
    </row>
    <row r="9" spans="1:23" x14ac:dyDescent="0.55000000000000004">
      <c r="M9" t="s">
        <v>140</v>
      </c>
      <c r="P9" t="s">
        <v>34</v>
      </c>
      <c r="S9" s="1">
        <v>2030</v>
      </c>
    </row>
    <row r="10" spans="1:23" x14ac:dyDescent="0.55000000000000004">
      <c r="M10" t="s">
        <v>141</v>
      </c>
      <c r="P10" t="s">
        <v>35</v>
      </c>
    </row>
    <row r="11" spans="1:23" x14ac:dyDescent="0.55000000000000004">
      <c r="P11" t="s">
        <v>36</v>
      </c>
    </row>
    <row r="12" spans="1:23" x14ac:dyDescent="0.55000000000000004">
      <c r="P12" t="s">
        <v>37</v>
      </c>
    </row>
    <row r="13" spans="1:23" x14ac:dyDescent="0.55000000000000004">
      <c r="P13" t="s">
        <v>38</v>
      </c>
    </row>
    <row r="14" spans="1:23" x14ac:dyDescent="0.55000000000000004">
      <c r="A14" t="s">
        <v>142</v>
      </c>
      <c r="B14" t="s">
        <v>143</v>
      </c>
      <c r="C14" t="s">
        <v>143</v>
      </c>
      <c r="D14" t="s">
        <v>143</v>
      </c>
      <c r="E14" t="s">
        <v>144</v>
      </c>
      <c r="F14" t="s">
        <v>163</v>
      </c>
      <c r="G14" t="s">
        <v>161</v>
      </c>
      <c r="H14" t="s">
        <v>143</v>
      </c>
      <c r="I14" t="s">
        <v>143</v>
      </c>
      <c r="J14" t="s">
        <v>145</v>
      </c>
      <c r="K14" t="s">
        <v>145</v>
      </c>
      <c r="L14" t="s">
        <v>161</v>
      </c>
      <c r="M14" t="s">
        <v>162</v>
      </c>
      <c r="N14" t="s">
        <v>143</v>
      </c>
      <c r="O14" t="s">
        <v>166</v>
      </c>
      <c r="P14" t="s">
        <v>39</v>
      </c>
    </row>
    <row r="15" spans="1:23" x14ac:dyDescent="0.55000000000000004">
      <c r="H15" t="s">
        <v>161</v>
      </c>
      <c r="P15" t="s">
        <v>40</v>
      </c>
    </row>
    <row r="16" spans="1:23" x14ac:dyDescent="0.55000000000000004">
      <c r="P16" t="s">
        <v>41</v>
      </c>
    </row>
    <row r="17" spans="1:16" x14ac:dyDescent="0.55000000000000004">
      <c r="A17" s="18"/>
      <c r="G17" s="52"/>
      <c r="P17" t="s">
        <v>42</v>
      </c>
    </row>
    <row r="18" spans="1:16" x14ac:dyDescent="0.55000000000000004">
      <c r="P18" t="s">
        <v>43</v>
      </c>
    </row>
    <row r="19" spans="1:16" x14ac:dyDescent="0.55000000000000004">
      <c r="P19" t="s">
        <v>44</v>
      </c>
    </row>
    <row r="20" spans="1:16" x14ac:dyDescent="0.55000000000000004">
      <c r="P20" t="s">
        <v>45</v>
      </c>
    </row>
    <row r="21" spans="1:16" x14ac:dyDescent="0.55000000000000004">
      <c r="A21" s="52"/>
      <c r="P21" t="s">
        <v>46</v>
      </c>
    </row>
    <row r="22" spans="1:16" x14ac:dyDescent="0.55000000000000004">
      <c r="P22" t="s">
        <v>47</v>
      </c>
    </row>
    <row r="23" spans="1:16" x14ac:dyDescent="0.55000000000000004">
      <c r="P23" t="s">
        <v>48</v>
      </c>
    </row>
    <row r="24" spans="1:16" x14ac:dyDescent="0.55000000000000004">
      <c r="P24" t="s">
        <v>49</v>
      </c>
    </row>
    <row r="25" spans="1:16" x14ac:dyDescent="0.55000000000000004">
      <c r="P25" t="s">
        <v>50</v>
      </c>
    </row>
    <row r="26" spans="1:16" x14ac:dyDescent="0.55000000000000004">
      <c r="P26" t="s">
        <v>51</v>
      </c>
    </row>
    <row r="27" spans="1:16" x14ac:dyDescent="0.55000000000000004">
      <c r="P27" t="s">
        <v>52</v>
      </c>
    </row>
    <row r="28" spans="1:16" x14ac:dyDescent="0.55000000000000004">
      <c r="P28" t="s">
        <v>53</v>
      </c>
    </row>
    <row r="29" spans="1:16" x14ac:dyDescent="0.55000000000000004">
      <c r="P29" t="s">
        <v>106</v>
      </c>
    </row>
    <row r="30" spans="1:16" x14ac:dyDescent="0.55000000000000004">
      <c r="P30" t="s">
        <v>54</v>
      </c>
    </row>
    <row r="31" spans="1:16" x14ac:dyDescent="0.55000000000000004">
      <c r="P31" t="s">
        <v>55</v>
      </c>
    </row>
    <row r="32" spans="1:16" x14ac:dyDescent="0.55000000000000004">
      <c r="P32" t="s">
        <v>84</v>
      </c>
    </row>
    <row r="33" spans="16:16" x14ac:dyDescent="0.55000000000000004">
      <c r="P33" t="s">
        <v>83</v>
      </c>
    </row>
  </sheetData>
  <pageMargins left="0.7" right="0.7" top="0.78740157499999996" bottom="0.78740157499999996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a K k W H 3 G d B a l A A A A 9 g A A A B I A H A B D b 2 5 m a W c v U G F j a 2 F n Z S 5 4 b W w g o h g A K K A U A A A A A A A A A A A A A A A A A A A A A A A A A A A A h Y + x D o I w G I R f h X S n L X X A k J 8 y s D h I Y m J i X J t S o Q G K o c X y b g 4 + k q 8 g R l E 3 x 7 v 7 L r m 7 X 2 + Q T V 0 b X N R g d W 9 S F G G K A m V k X 2 p T p W h 0 p 3 C N M g 4 7 I R t R q W C G j U 0 m q 1 N U O 3 d O C P H e Y 7 / C / V A R R m l E j s V 2 L 2 v V i V A b 6 4 S R C n 1 a 5 f 8 W 4 n B 4 j e E M R y z G L I 4 x B b K Y U G j z B d i 8 9 5 n + m J C P r R s H x U s V 5 h s g i w T y / s A f U E s D B B Q A A g A I A L m i p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5 o q R Y K I p H u A 4 A A A A R A A A A E w A c A E Z v c m 1 1 b G F z L 1 N l Y 3 R p b 2 4 x L m 0 g o h g A K K A U A A A A A A A A A A A A A A A A A A A A A A A A A A A A K 0 5 N L s n M z 1 M I h t C G 1 g B Q S w E C L Q A U A A I A C A C 5 o q R Y f c Z 0 F q U A A A D 2 A A A A E g A A A A A A A A A A A A A A A A A A A A A A Q 2 9 u Z m l n L 1 B h Y 2 t h Z 2 U u e G 1 s U E s B A i 0 A F A A C A A g A u a K k W A / K 6 a u k A A A A 6 Q A A A B M A A A A A A A A A A A A A A A A A 8 Q A A A F t D b 2 5 0 Z W 5 0 X 1 R 5 c G V z X S 5 4 b W x Q S w E C L Q A U A A I A C A C 5 o q R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K b 4 1 V Z u F U 2 3 F b k e l D R 8 T w A A A A A C A A A A A A A Q Z g A A A A E A A C A A A A A P A G G d m U P K n f o W P E x x 5 A F 5 r x g 5 Q j 4 I x t M d i V 4 + T u Y x H A A A A A A O g A A A A A I A A C A A A A D + 6 K w t O 3 M 9 E 5 K p C W J D S e 7 J x 6 d n 0 R K x j / Y T w S u z g P R w M V A A A A B u P t F u + A V l f q y V t a h Y d Z 8 8 e R / n S P H V 4 s h J X Q h f Q y g w y o Z y p T 5 d 9 t s G w i Z f B W e B p R D N 6 C d k k d e S s O t c 0 q + k N i q 8 h b e z h p U Y A H t x Q c h 8 c B b g j E A A A A D W Q c y L x 8 V Q T 0 i M t o D F 2 8 r + e 5 w 9 C n V X n 7 K T l R l w N G n v S d P i / p L s X 3 k 5 n Y d k a Q 4 B h 7 c n a x 4 v A s p b q c N s A D u w S v e P < / D a t a M a s h u p > 
</file>

<file path=customXml/itemProps1.xml><?xml version="1.0" encoding="utf-8"?>
<ds:datastoreItem xmlns:ds="http://schemas.openxmlformats.org/officeDocument/2006/customXml" ds:itemID="{2AE21E7E-0A95-4E78-A1AF-D2183E252E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1. Teilnehmer</vt:lpstr>
      <vt:lpstr>2. Erfolgsnachweis</vt:lpstr>
      <vt:lpstr>2. Erfolgsnachweis Tourensport</vt:lpstr>
      <vt:lpstr>Listen Auswahl</vt:lpstr>
      <vt:lpstr>'2. Erfolgsnachweis'!Drucktitel</vt:lpstr>
      <vt:lpstr>'2. Erfolgsnachweis Tourensport'!Drucktitel</vt:lpstr>
    </vt:vector>
  </TitlesOfParts>
  <Company>DMV Landesgruppe Baden-Württemberg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Erfolgsnachweis</dc:title>
  <dc:subject>Meisterschaft</dc:subject>
  <dc:creator>umc.ulm-zorn@t-online.de</dc:creator>
  <cp:keywords>Meisterschaft</cp:keywords>
  <cp:lastModifiedBy>Jörg Baumholzer</cp:lastModifiedBy>
  <cp:lastPrinted>2017-11-25T22:46:48Z</cp:lastPrinted>
  <dcterms:created xsi:type="dcterms:W3CDTF">2017-06-05T10:39:18Z</dcterms:created>
  <dcterms:modified xsi:type="dcterms:W3CDTF">2024-06-09T20:17:43Z</dcterms:modified>
</cp:coreProperties>
</file>